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9155" windowHeight="12075" activeTab="3"/>
  </bookViews>
  <sheets>
    <sheet name="turnover &amp; new hire-gender" sheetId="7" r:id="rId1"/>
    <sheet name="turnover &amp; new hire-age" sheetId="8" r:id="rId2"/>
    <sheet name="turnover &amp; new hire-campus" sheetId="9" r:id="rId3"/>
    <sheet name="staff by gender" sheetId="1" r:id="rId4"/>
    <sheet name="staff by campus and gender" sheetId="2" r:id="rId5"/>
    <sheet name="staff by contract and gender" sheetId="3" r:id="rId6"/>
    <sheet name="staff by contract and cat" sheetId="4" r:id="rId7"/>
    <sheet name="staff by cat and gender" sheetId="5" r:id="rId8"/>
    <sheet name="staff by age and gender" sheetId="6" r:id="rId9"/>
    <sheet name="return to work" sheetId="10" r:id="rId10"/>
    <sheet name="agreement coverage" sheetId="11" r:id="rId11"/>
    <sheet name="women leadership" sheetId="12" r:id="rId12"/>
    <sheet name="governance diversity" sheetId="13" r:id="rId13"/>
    <sheet name="Indig staff" sheetId="14" r:id="rId14"/>
    <sheet name="development" sheetId="15" r:id="rId15"/>
    <sheet name="performance mgmt" sheetId="16" r:id="rId16"/>
    <sheet name="staff engagement" sheetId="17" r:id="rId17"/>
    <sheet name="gender wage ratio" sheetId="18" r:id="rId18"/>
    <sheet name="min wage" sheetId="19" r:id="rId19"/>
  </sheets>
  <definedNames>
    <definedName name="_Toc290474560" localSheetId="10">'agreement coverage'!$B$2</definedName>
    <definedName name="_Toc290474560" localSheetId="14">development!$B$2</definedName>
    <definedName name="_Toc290474560" localSheetId="17">'gender wage ratio'!$B$2</definedName>
    <definedName name="_Toc290474560" localSheetId="12">'governance diversity'!$B$2</definedName>
    <definedName name="_Toc290474560" localSheetId="13">'Indig staff'!$B$2</definedName>
    <definedName name="_Toc290474560" localSheetId="18">'min wage'!$B$2</definedName>
    <definedName name="_Toc290474560" localSheetId="15">'performance mgmt'!$B$2</definedName>
    <definedName name="_Toc290474560" localSheetId="9">'return to work'!$B$2</definedName>
    <definedName name="_Toc290474560" localSheetId="8">'staff by age and gender'!$B$2</definedName>
    <definedName name="_Toc290474560" localSheetId="4">'staff by campus and gender'!$B$2</definedName>
    <definedName name="_Toc290474560" localSheetId="7">'staff by cat and gender'!$B$2</definedName>
    <definedName name="_Toc290474560" localSheetId="6">'staff by contract and cat'!$B$2</definedName>
    <definedName name="_Toc290474560" localSheetId="5">'staff by contract and gender'!$B$2</definedName>
    <definedName name="_Toc290474560" localSheetId="3">'staff by gender'!$B$2</definedName>
    <definedName name="_Toc290474560" localSheetId="16">'staff engagement'!$B$2</definedName>
    <definedName name="_Toc290474560" localSheetId="1">'turnover &amp; new hire-age'!$B$2</definedName>
    <definedName name="_Toc290474560" localSheetId="2">'turnover &amp; new hire-campus'!$B$2</definedName>
    <definedName name="_Toc290474560" localSheetId="0">'turnover &amp; new hire-gender'!$B$2</definedName>
    <definedName name="_Toc290474560" localSheetId="11">'women leadership'!$B$2</definedName>
  </definedNames>
  <calcPr calcId="145621"/>
</workbook>
</file>

<file path=xl/calcChain.xml><?xml version="1.0" encoding="utf-8"?>
<calcChain xmlns="http://schemas.openxmlformats.org/spreadsheetml/2006/main">
  <c r="K29" i="9" l="1"/>
  <c r="O29" i="9"/>
  <c r="N29" i="9"/>
  <c r="M29" i="9"/>
  <c r="L29" i="9"/>
  <c r="E29" i="9"/>
  <c r="F29" i="9"/>
  <c r="G29" i="9"/>
  <c r="H29" i="9"/>
  <c r="D29" i="9"/>
  <c r="L25" i="8"/>
  <c r="M25" i="8"/>
  <c r="N25" i="8"/>
  <c r="O25" i="8"/>
  <c r="K25" i="8"/>
  <c r="E25" i="8"/>
  <c r="F25" i="8"/>
  <c r="G25" i="8"/>
  <c r="H25" i="8"/>
  <c r="D25" i="8"/>
  <c r="O24" i="7"/>
  <c r="N24" i="7"/>
  <c r="M24" i="7"/>
  <c r="L24" i="7"/>
  <c r="K24" i="7"/>
  <c r="E24" i="7"/>
  <c r="F24" i="7"/>
  <c r="G24" i="7"/>
  <c r="H24" i="7"/>
  <c r="D24" i="7"/>
  <c r="N24" i="14" l="1"/>
  <c r="O24" i="14" s="1"/>
  <c r="M24" i="14"/>
  <c r="M30" i="19" l="1"/>
  <c r="K30" i="19"/>
  <c r="I30" i="19"/>
  <c r="G30" i="19"/>
  <c r="E30" i="19"/>
  <c r="M29" i="19"/>
  <c r="K29" i="19"/>
  <c r="I29" i="19"/>
  <c r="G29" i="19"/>
  <c r="E29" i="19"/>
  <c r="M28" i="19"/>
  <c r="K28" i="19"/>
  <c r="I28" i="19"/>
  <c r="G28" i="19"/>
  <c r="E28" i="19"/>
  <c r="M26" i="19"/>
  <c r="K26" i="19"/>
  <c r="I26" i="19"/>
  <c r="G26" i="19"/>
  <c r="E26" i="19"/>
  <c r="M25" i="19"/>
  <c r="K25" i="19"/>
  <c r="I25" i="19"/>
  <c r="G25" i="19"/>
  <c r="E25" i="19"/>
  <c r="M24" i="19"/>
  <c r="K24" i="19"/>
  <c r="I24" i="19"/>
  <c r="G24" i="19"/>
  <c r="E24" i="19"/>
  <c r="H28" i="18"/>
  <c r="G28" i="18"/>
  <c r="F28" i="18"/>
  <c r="E28" i="18"/>
  <c r="D28" i="18"/>
  <c r="H25" i="18"/>
  <c r="G25" i="18"/>
  <c r="F25" i="18"/>
  <c r="E25" i="18"/>
  <c r="D25" i="18"/>
  <c r="H22" i="18"/>
  <c r="G22" i="18"/>
  <c r="F22" i="18"/>
  <c r="E22" i="18"/>
  <c r="D22" i="18"/>
  <c r="L41" i="15"/>
  <c r="F30" i="15" s="1"/>
  <c r="F31" i="15" s="1"/>
  <c r="K41" i="15"/>
  <c r="J41" i="15"/>
  <c r="I41" i="15"/>
  <c r="E30" i="15" s="1"/>
  <c r="E31" i="15" s="1"/>
  <c r="H41" i="15"/>
  <c r="G41" i="15"/>
  <c r="F41" i="15"/>
  <c r="D30" i="15" s="1"/>
  <c r="D31" i="15" s="1"/>
  <c r="E41" i="15"/>
  <c r="D41" i="15"/>
  <c r="M37" i="13"/>
  <c r="L37" i="13"/>
  <c r="K37" i="13"/>
  <c r="M36" i="13"/>
  <c r="L36" i="13"/>
  <c r="K36" i="13"/>
  <c r="M35" i="13"/>
  <c r="L35" i="13"/>
  <c r="K35" i="13"/>
  <c r="F31" i="13"/>
  <c r="E31" i="13"/>
  <c r="D31" i="13"/>
  <c r="F26" i="13"/>
  <c r="E26" i="13"/>
  <c r="D26" i="13"/>
  <c r="F25" i="13"/>
  <c r="E25" i="13"/>
  <c r="D25" i="13"/>
  <c r="F23" i="13"/>
  <c r="E23" i="13"/>
  <c r="H20" i="11"/>
  <c r="G20" i="11"/>
  <c r="F20" i="11"/>
  <c r="E20" i="11"/>
  <c r="H30" i="10"/>
  <c r="G30" i="10"/>
  <c r="H27" i="10"/>
  <c r="G27" i="10"/>
  <c r="H24" i="10"/>
  <c r="G24" i="10"/>
  <c r="H21" i="10"/>
  <c r="G21" i="10"/>
  <c r="H26" i="6"/>
  <c r="G26" i="6"/>
  <c r="F26" i="6"/>
  <c r="E26" i="6"/>
  <c r="D26" i="6"/>
  <c r="H23" i="6"/>
  <c r="G23" i="6"/>
  <c r="F23" i="6"/>
  <c r="E23" i="6"/>
  <c r="D23" i="6"/>
  <c r="H20" i="6"/>
  <c r="G20" i="6"/>
  <c r="F20" i="6"/>
  <c r="E20" i="6"/>
  <c r="D20" i="6"/>
  <c r="H23" i="5"/>
  <c r="G23" i="5"/>
  <c r="F23" i="5"/>
  <c r="M24" i="5" s="1"/>
  <c r="E23" i="5"/>
  <c r="D23" i="5"/>
  <c r="H20" i="5"/>
  <c r="G20" i="5"/>
  <c r="F20" i="5"/>
  <c r="E20" i="5"/>
  <c r="D20" i="5"/>
  <c r="H34" i="4"/>
  <c r="G34" i="4"/>
  <c r="F34" i="4"/>
  <c r="E34" i="4"/>
  <c r="D34" i="4"/>
  <c r="H31" i="4"/>
  <c r="G31" i="4"/>
  <c r="F31" i="4"/>
  <c r="E31" i="4"/>
  <c r="D31" i="4"/>
  <c r="H28" i="4"/>
  <c r="G28" i="4"/>
  <c r="F28" i="4"/>
  <c r="E28" i="4"/>
  <c r="D28" i="4"/>
  <c r="H25" i="4"/>
  <c r="G25" i="4"/>
  <c r="F25" i="4"/>
  <c r="E25" i="4"/>
  <c r="D25" i="4"/>
  <c r="H22" i="4"/>
  <c r="G22" i="4"/>
  <c r="F22" i="4"/>
  <c r="E22" i="4"/>
  <c r="D22" i="4"/>
  <c r="H34" i="3"/>
  <c r="G34" i="3"/>
  <c r="F34" i="3"/>
  <c r="E34" i="3"/>
  <c r="D34" i="3"/>
  <c r="H31" i="3"/>
  <c r="G31" i="3"/>
  <c r="F31" i="3"/>
  <c r="E31" i="3"/>
  <c r="D31" i="3"/>
  <c r="H28" i="3"/>
  <c r="G28" i="3"/>
  <c r="F28" i="3"/>
  <c r="E28" i="3"/>
  <c r="D28" i="3"/>
  <c r="H25" i="3"/>
  <c r="G25" i="3"/>
  <c r="F25" i="3"/>
  <c r="E25" i="3"/>
  <c r="D25" i="3"/>
  <c r="H22" i="3"/>
  <c r="G22" i="3"/>
  <c r="F22" i="3"/>
  <c r="E22" i="3"/>
  <c r="D22" i="3"/>
  <c r="H42" i="2"/>
  <c r="G42" i="2"/>
  <c r="F42" i="2"/>
  <c r="E42" i="2"/>
  <c r="D42" i="2"/>
  <c r="H41" i="2"/>
  <c r="G41" i="2"/>
  <c r="G43" i="2" s="1"/>
  <c r="F41" i="2"/>
  <c r="E41" i="2"/>
  <c r="D41" i="2"/>
  <c r="H38" i="2"/>
  <c r="G38" i="2"/>
  <c r="F38" i="2"/>
  <c r="E38" i="2"/>
  <c r="D38" i="2"/>
  <c r="H35" i="2"/>
  <c r="G35" i="2"/>
  <c r="F35" i="2"/>
  <c r="E35" i="2"/>
  <c r="D35" i="2"/>
  <c r="H32" i="2"/>
  <c r="G32" i="2"/>
  <c r="F32" i="2"/>
  <c r="E32" i="2"/>
  <c r="D32" i="2"/>
  <c r="H29" i="2"/>
  <c r="G29" i="2"/>
  <c r="F29" i="2"/>
  <c r="E29" i="2"/>
  <c r="D29" i="2"/>
  <c r="H26" i="2"/>
  <c r="G26" i="2"/>
  <c r="F26" i="2"/>
  <c r="E26" i="2"/>
  <c r="D26" i="2"/>
  <c r="H23" i="2"/>
  <c r="G23" i="2"/>
  <c r="F23" i="2"/>
  <c r="E23" i="2"/>
  <c r="D23" i="2"/>
  <c r="H20" i="2"/>
  <c r="G20" i="2"/>
  <c r="F20" i="2"/>
  <c r="E20" i="2"/>
  <c r="D20" i="2"/>
  <c r="H22" i="1"/>
  <c r="G22" i="1"/>
  <c r="H29" i="6" l="1"/>
  <c r="D29" i="6"/>
  <c r="E29" i="6"/>
  <c r="D26" i="5"/>
  <c r="H26" i="5"/>
  <c r="E43" i="2"/>
  <c r="D43" i="2"/>
  <c r="H43" i="2"/>
  <c r="G37" i="3"/>
  <c r="F37" i="3"/>
  <c r="E37" i="4"/>
  <c r="E37" i="3"/>
  <c r="G37" i="4"/>
  <c r="F37" i="4"/>
  <c r="O21" i="5"/>
  <c r="D37" i="4"/>
  <c r="H37" i="4"/>
  <c r="F43" i="2"/>
  <c r="K21" i="5"/>
  <c r="G29" i="6"/>
  <c r="D37" i="3"/>
  <c r="H37" i="3"/>
  <c r="E26" i="5"/>
  <c r="L21" i="5"/>
  <c r="N24" i="5"/>
  <c r="F26" i="5"/>
  <c r="F29" i="6"/>
  <c r="M21" i="5"/>
  <c r="K24" i="5"/>
  <c r="O24" i="5"/>
  <c r="G26" i="5"/>
  <c r="N21" i="5"/>
  <c r="L24" i="5"/>
</calcChain>
</file>

<file path=xl/sharedStrings.xml><?xml version="1.0" encoding="utf-8"?>
<sst xmlns="http://schemas.openxmlformats.org/spreadsheetml/2006/main" count="757" uniqueCount="241">
  <si>
    <t>Staff by gender</t>
  </si>
  <si>
    <t>Indicator</t>
  </si>
  <si>
    <t>Metric</t>
  </si>
  <si>
    <t>Full-time equivalent (FTE) staff</t>
  </si>
  <si>
    <t>Division</t>
  </si>
  <si>
    <t>Human Resources</t>
  </si>
  <si>
    <t>Data collection responsibility</t>
  </si>
  <si>
    <t>Name</t>
  </si>
  <si>
    <t>Mufaro Chidaushe</t>
  </si>
  <si>
    <t>Position</t>
  </si>
  <si>
    <t>Senior Workforce Planning Officer</t>
  </si>
  <si>
    <t>Overall responsibility</t>
  </si>
  <si>
    <t>Fiona Reed</t>
  </si>
  <si>
    <t>Executive Director, Human Resources</t>
  </si>
  <si>
    <t>Equivalent GRI Indicator</t>
  </si>
  <si>
    <t xml:space="preserve">LA1 - Total workforce by employment type, employment contact, and region, broken down by gender
</t>
  </si>
  <si>
    <t>Definition</t>
  </si>
  <si>
    <t xml:space="preserve">'Staff by gender' is defined as the total full-time equivalent staff broken down by gender. The FTE staff numbers should include all staff, i.e. Full-time, part-time and casual staff. </t>
  </si>
  <si>
    <t>Data source and calculation</t>
  </si>
  <si>
    <t xml:space="preserve">FTE staff breakdown should be sourced using the SAP 31st December 'data dump' generated by Human Resources. FTE data should be rounded to the nearest whole number. </t>
  </si>
  <si>
    <t>Evidence for verification</t>
  </si>
  <si>
    <t>Retain a electronic copy of the report generated in SAP, showing the breakdown of the figures below.</t>
  </si>
  <si>
    <t>Data (FTE)</t>
  </si>
  <si>
    <t>Female</t>
  </si>
  <si>
    <t>Male</t>
  </si>
  <si>
    <t>TOTAL</t>
  </si>
  <si>
    <t>Staff by campus and gender</t>
  </si>
  <si>
    <t xml:space="preserve">'Staff by campus and gender' is defined as the total full-time equivalent staff broken down by campuses located in Victoria. The FTE staff numbers should include all staff, i.e. Full-time, part-time and casual staff. </t>
  </si>
  <si>
    <t xml:space="preserve">FTE staff breakdown should be sourced from the SAP 31st December 'data dump' generated by Human Resources. FTE data should be rounded to the nearest whole number. </t>
  </si>
  <si>
    <t>Albury-Wodonga (total)</t>
  </si>
  <si>
    <t xml:space="preserve">   • Female</t>
  </si>
  <si>
    <t xml:space="preserve">   • Male</t>
  </si>
  <si>
    <t>Beechworth (total)</t>
  </si>
  <si>
    <t>-</t>
  </si>
  <si>
    <t>Bendigo (total)</t>
  </si>
  <si>
    <t>Melbourne (total)</t>
  </si>
  <si>
    <t>City (total)</t>
  </si>
  <si>
    <t>Mildura (total)</t>
  </si>
  <si>
    <t>Shepparton (total</t>
  </si>
  <si>
    <t>TOTAL Female</t>
  </si>
  <si>
    <t>TOTAL Male</t>
  </si>
  <si>
    <t>TOTAL ALL</t>
  </si>
  <si>
    <t>Staff by contract and gender</t>
  </si>
  <si>
    <t>'Staff by contract and gender' is defined as the total permanent full-time equivalent staff broken down by contract (Full-time, Part-time and casual), and further brown length of contact and gender. The FTE staff numbers should include all permanent staff, i.e. Full-time and part-time.</t>
  </si>
  <si>
    <t>Full-time - continuing (sub total)</t>
  </si>
  <si>
    <t>Full-time - fixed term (subtotal)</t>
  </si>
  <si>
    <t>Part-time - continuing (subtotal)</t>
  </si>
  <si>
    <t>Part-time - fixed term (subtotal)</t>
  </si>
  <si>
    <t>Casual</t>
  </si>
  <si>
    <t>Staff by contract and category</t>
  </si>
  <si>
    <t>Staff by contract and category' is defined as the total full-time equivalent staff broken down by contract (Full-time, Part-time and casual), and further brown length of contact and category (academic or general/professional). The FTE staff numbers should include all permanent staff, i.e. Full-time and part-time.</t>
  </si>
  <si>
    <t xml:space="preserve">   • Academic</t>
  </si>
  <si>
    <t xml:space="preserve">   • Professional</t>
  </si>
  <si>
    <t>Staff by employment category and gender</t>
  </si>
  <si>
    <t>Staff by employment type and gender</t>
  </si>
  <si>
    <t>Staff by employment category and gender' is defined as the total full-time equivalent staff broken down by academic and profession/administration, and further broken down by gender.</t>
  </si>
  <si>
    <t>Proportions (%)</t>
  </si>
  <si>
    <t>Academic</t>
  </si>
  <si>
    <t>Academic Female</t>
  </si>
  <si>
    <t xml:space="preserve">   • La Trobe</t>
  </si>
  <si>
    <t xml:space="preserve">   • Universities Australia mean</t>
  </si>
  <si>
    <t>Professional/Administrative</t>
  </si>
  <si>
    <t>Professional/Administrative Female</t>
  </si>
  <si>
    <t>Staff by employment age group</t>
  </si>
  <si>
    <t>Staff by age group</t>
  </si>
  <si>
    <t>'Staff by age group and gender' is defined as the total full-time equivalent staff broken down by age group (&lt;30, 30-50, &gt;50) and further broken down by gender.</t>
  </si>
  <si>
    <t>&lt;30 (subtotal)</t>
  </si>
  <si>
    <t>30-50 (subtotal)</t>
  </si>
  <si>
    <t>&gt;50 (subtotal)</t>
  </si>
  <si>
    <t>&lt;30</t>
  </si>
  <si>
    <t>30-50</t>
  </si>
  <si>
    <t>Turnover and recruitment rate by gender</t>
  </si>
  <si>
    <t xml:space="preserve"> Turnover and recruitement rates by gender</t>
  </si>
  <si>
    <t>Headcount</t>
  </si>
  <si>
    <t xml:space="preserve">LA2 - Total number and rate of new employee hires and employee turnover by age group, gender, and region.
</t>
  </si>
  <si>
    <t xml:space="preserve">Turnover rate by gender' is defined as the total headcount who leave the organisation voluntarily or due to dismissal, retirement, or death in service. 'New hires by gender' is defined as the total headcount who join the organisation for the first time. Total turnover and new hire (headcount) statistics should be broken down into gender categories. 
</t>
  </si>
  <si>
    <t>Turnover and recruitement rates statistics should be sourced from the SAP 31st December 'data dump' generated by Human Resources.</t>
  </si>
  <si>
    <t>Turnover Rate</t>
  </si>
  <si>
    <t>Recruitment rate</t>
  </si>
  <si>
    <t>Data</t>
  </si>
  <si>
    <t>Turnover and recruitment rate by age group</t>
  </si>
  <si>
    <t xml:space="preserve">Turnover and new hires by age group' is defined as the total headcount who leave the organisation
voluntarily or due to dismissal, retirement, or death in service. 'New hires by age group' is defined as the total headcouont who join the organisation for the first time. Total turnover and new hire (headcount) statistics should be broken down into age categories (&lt;30, 30-50, &gt;50). </t>
  </si>
  <si>
    <t>FTE turnover and new hire statistics should be sourced from the SAP 31st December 'data dump' generated by Human Resources.</t>
  </si>
  <si>
    <t>Turnover rate</t>
  </si>
  <si>
    <t>&gt;50</t>
  </si>
  <si>
    <t>Turnover and recruitment rate by campus</t>
  </si>
  <si>
    <t>Turnover by campus</t>
  </si>
  <si>
    <t>Turnover by region' is defined as the total headcount who leave the organisation
voluntarily or due to dismissal, retirement, or death in service. 'New hires by region' is defined as the total headcount who join the organisation for the first time. Total turnover and new hire (headcount) statistics should be broken down into Victorian campuses (Albury-Wodonga, Bendigo, Melbourne, City, Mildura, Shepparton.</t>
  </si>
  <si>
    <t>FTE  turnover statistics should be sourced from the SAP 31st December 'data dump' generated by Human Resources.</t>
  </si>
  <si>
    <t>New Hires</t>
  </si>
  <si>
    <t>Return to work by gender</t>
  </si>
  <si>
    <t>Return to work rates by gender</t>
  </si>
  <si>
    <t xml:space="preserve">LA15 - Return to work and retention rates after parental leave, by gender.
</t>
  </si>
  <si>
    <t>Return to work by gender' includes information on the number of staff members (by gender) who:
- are entitled to take parental / maternity leave
- take up parental / maternity leave
- returned to work after parental / maternity leave
- returned to work after parental / maternity leave and are still employed after 12 months</t>
  </si>
  <si>
    <t xml:space="preserve">Parental / Maternity leave statistics should be sourced from the SAP 31st December 'data dump' generated by Human Resources. The number of staff data should be rounded to the nearest whole number. </t>
  </si>
  <si>
    <t>Number of employees entitled to parental leave (total)</t>
  </si>
  <si>
    <t>Number of employees who took parental leave (total)</t>
  </si>
  <si>
    <t>Number of employees who returned from parental leave (total)</t>
  </si>
  <si>
    <t>Number of employees who returned
to work after parental leave ended who were still employed twelve months after their return to work (total)</t>
  </si>
  <si>
    <t>Collective Agreement coverage</t>
  </si>
  <si>
    <t>Collective agreement coverage</t>
  </si>
  <si>
    <t>Full-time equivalent staff</t>
  </si>
  <si>
    <t xml:space="preserve">LA4 - Percentage of employees covered by collective bargaining agreements.
</t>
  </si>
  <si>
    <t xml:space="preserve">'Collective agreement coverage' is defined as the total full-time equivalent staff covered by the University's collective agreement. This include all staff besides senior management staff who are on their own individual agreements. </t>
  </si>
  <si>
    <t xml:space="preserve">The number of staff covered by the Collective Agreement should be sourced from the SAP 31st December 'data dump' generated by Human Resources. The number of staff should be presented to the nearest whole number. </t>
  </si>
  <si>
    <t>Number of staff covered by the Collective Agreement</t>
  </si>
  <si>
    <t>Number of staff (total)</t>
  </si>
  <si>
    <t>Women in Leadership</t>
  </si>
  <si>
    <t>Proportion of women in senior academic and professional staff roles</t>
  </si>
  <si>
    <t>LA13 - Composition of governance bodies and breakdown of employees per employee category according to gender, age group, minority group membership, and other indicators of diversity.</t>
  </si>
  <si>
    <t xml:space="preserve">'Women is Leadership' is defined as the proportion of women in senior leadership roles. Academic senior leadership roles include Professor Level (E) and Associate Professor Level (D). Professional senior leadership roles include Levels HEO 10 and above. </t>
  </si>
  <si>
    <t>Women in leadership statistics should be sourced from the SAP 31st December 'data dump' generated by Human Resources. % data should be rounded to the nearest whole number. 
The University's 'Women in Leadership' statistics are benchmarked against Universities Australia mean data published by Universities Australia.</t>
  </si>
  <si>
    <t>Retain an electronic copy of the report generated in SAP, showing the breakdown of the figures below.
Retain an electronic copy of Universities Australian presentations or reports that reflect the benchmarking statistics outlined below.</t>
  </si>
  <si>
    <t>Females academic staff at Professor Level E</t>
  </si>
  <si>
    <t xml:space="preserve">   • La Trobe University</t>
  </si>
  <si>
    <t>Females academic staff at Associate Professor Level D</t>
  </si>
  <si>
    <t>Senior female professional staff HEO 10 and above</t>
  </si>
  <si>
    <t>Governance Diversity</t>
  </si>
  <si>
    <t>Proportion of women in high level governance committees
Proportion on Indigenous Australians in high level governance committees
High level governance committees, broken down by age group</t>
  </si>
  <si>
    <t xml:space="preserve">LA13 - Composition of governance bodies and breakdown of employees per employee category according to gender, age group, minority group membership, and other indicators of diversity. </t>
  </si>
  <si>
    <t>'Governance Diversity' is defined as the proportion of women, Indigenous Australians sitting on the following high level governance committees including the Heads of School Committee, Academic Board and Planning and Resources Committee.
'Governance Diversity also includes information on the age group breakdown of members sitting on the committees.</t>
  </si>
  <si>
    <t xml:space="preserve">The Governance team will provide a list of all people on these committees, for HR to cross reference against the  SAP 31st December 'data dump' generated by HR (Governance should provide all values for the University Council). 
HR will calculate the proportion of indigenous Australians, gender and the age profile (except for University Council, which is calculated by Governance Services). 
Data should be entered as a proportion (e.g. =1/4), shown as a percentage that is rounded to the nearest whole number. </t>
  </si>
  <si>
    <t>Retain a electronic copy of the report generated in SAP, showing the breakdown of the figures below (and any supporting calculations).</t>
  </si>
  <si>
    <t>Data (propotion %)</t>
  </si>
  <si>
    <t>Proportion in each age cohort (%)</t>
  </si>
  <si>
    <t>Proportion of Women</t>
  </si>
  <si>
    <t>Heads of School Committee</t>
  </si>
  <si>
    <t>N/A</t>
  </si>
  <si>
    <t>Academic Board</t>
  </si>
  <si>
    <t>Planning and Resources Committee</t>
  </si>
  <si>
    <t>NA</t>
  </si>
  <si>
    <t>University Council</t>
  </si>
  <si>
    <t>Proportion of Indigenous Australians</t>
  </si>
  <si>
    <t>Planning and Resources</t>
  </si>
  <si>
    <t>Indigenous Australian Staff</t>
  </si>
  <si>
    <t>Full-time equivalent (FTE)</t>
  </si>
  <si>
    <t>Indigenous Australian Staff (FTE)</t>
  </si>
  <si>
    <t>Staff development</t>
  </si>
  <si>
    <t>Number of hours and spend on training</t>
  </si>
  <si>
    <t xml:space="preserve">LA10 Average hours of training per year per employee, by gender, and by employee category.
</t>
  </si>
  <si>
    <r>
      <t>Staff development' is defined as the</t>
    </r>
    <r>
      <rPr>
        <sz val="11"/>
        <rFont val="Calibri"/>
        <family val="2"/>
      </rPr>
      <t xml:space="preserve"> number of hours and dollar spend devoted to staff training /development by staff (broken into internal and external, university divisions (Faculties and Central Admin), and types of internal training).</t>
    </r>
  </si>
  <si>
    <t>Retain a electronic copy of the report generated in SAP (and other sources), showing the breakdown of the figures below.</t>
  </si>
  <si>
    <t>Data ($ spent on External Development)</t>
  </si>
  <si>
    <t>($)</t>
  </si>
  <si>
    <t>Perceptions of L&amp;D Provision</t>
  </si>
  <si>
    <t>Development by Faculty/Division</t>
  </si>
  <si>
    <t>Business, Economics &amp; Law</t>
  </si>
  <si>
    <t>Education</t>
  </si>
  <si>
    <t>Health Sciences</t>
  </si>
  <si>
    <t>Humanities &amp; Social Sciences</t>
  </si>
  <si>
    <t>Science, Technology &amp; Engineering</t>
  </si>
  <si>
    <t>Central Administration</t>
  </si>
  <si>
    <t>% of total salary spend</t>
  </si>
  <si>
    <t>La Trobe</t>
  </si>
  <si>
    <t xml:space="preserve">   • Total spent on Staff Development (External)</t>
  </si>
  <si>
    <t xml:space="preserve">   • Total of spend on Staff Development (Internal equivalent)</t>
  </si>
  <si>
    <t xml:space="preserve">   • Total salary spend (all staff)</t>
  </si>
  <si>
    <t>Data (Number of hours of Internal Development Delivery)</t>
  </si>
  <si>
    <t>Development by Area</t>
  </si>
  <si>
    <t>Total Participants</t>
  </si>
  <si>
    <t>Number of Programs</t>
  </si>
  <si>
    <t>Total Hours</t>
  </si>
  <si>
    <t>Organisational Development</t>
  </si>
  <si>
    <t>Finance (Process &amp; Software)</t>
  </si>
  <si>
    <t>Teaching</t>
  </si>
  <si>
    <t>Academic Services</t>
  </si>
  <si>
    <t>Equality &amp; Diversity</t>
  </si>
  <si>
    <t xml:space="preserve">  308 </t>
  </si>
  <si>
    <t>All Other*</t>
  </si>
  <si>
    <t xml:space="preserve">All L&amp;D Areas </t>
  </si>
  <si>
    <t>*Library, OH&amp;Sand Research had difficulty obtaining clean data.</t>
  </si>
  <si>
    <t>Staff performance management</t>
  </si>
  <si>
    <t>Proportion of staff (fixed term and continuing) with completed performance reviews.</t>
  </si>
  <si>
    <t>LA12 - Percentage of employees receiving regular performance and career development reviews by gender.</t>
  </si>
  <si>
    <t>Performance Management' is defined as the headcount by area, classification type and gender who complete performance reviews during the calendar year as a % of the total number of staff required to complete the process (excludes those on probation, research-only staff, casuals and short-fixed-term staff).</t>
  </si>
  <si>
    <t xml:space="preserve">The number of staff completing performance reviews in 2012 will be sourced from Career Success on-line system from March 2013.  Data on 2012 compliance is sourced from the SAP.  Staff numbers for the 2012 data is to exclude those on probation, those on fixed term contracts of less than 12 months, and those on Research Only contracts.  In 2013, all staff on fixed-term and continuing contracts have been issued an Annual Plan for performance reviews. Data should be rounded to the nearest whole number. </t>
  </si>
  <si>
    <t>Retain a electronic copy of the report generated in SAP and Career Success, showing the breakdown of the figures below.</t>
  </si>
  <si>
    <t xml:space="preserve">% of Performance Plans completions by 31 January </t>
  </si>
  <si>
    <t xml:space="preserve"> by Faculty/Division (FTE)</t>
  </si>
  <si>
    <t>by Gender</t>
  </si>
  <si>
    <t xml:space="preserve">Male </t>
  </si>
  <si>
    <t>by Area</t>
  </si>
  <si>
    <t>Faculty</t>
  </si>
  <si>
    <t>by Classification</t>
  </si>
  <si>
    <t xml:space="preserve">La Trobe Total </t>
  </si>
  <si>
    <t>Professional</t>
  </si>
  <si>
    <t xml:space="preserve"> Perception of Performance Management</t>
  </si>
  <si>
    <t xml:space="preserve">Staff Survey % Favourable </t>
  </si>
  <si>
    <t>Staff engagement</t>
  </si>
  <si>
    <t>Engagement score (%)
Intention to stay (%)
Change and  Innovation (%) 
Future Ready (%)
Completion (%)</t>
  </si>
  <si>
    <t>Senior Officer, Workforce Analytics and Reporting</t>
  </si>
  <si>
    <t xml:space="preserve">Workplace engagement indicators should be sourced from the Climate Survey published by the University on a biennial basis. % figures should be rounded to the nearest whole number. </t>
  </si>
  <si>
    <t>Retain a electronic copy of the report generated in SAP, showing the breakdown of the figures below, along with a copy of the university benchmarking report.</t>
  </si>
  <si>
    <t>2010 University Benchmark</t>
  </si>
  <si>
    <t>2013 University Benchmark</t>
  </si>
  <si>
    <t>Completion Rates by Faculty/Division</t>
  </si>
  <si>
    <t>Engagement</t>
  </si>
  <si>
    <t>Business,Economics &amp; Law</t>
  </si>
  <si>
    <t>Intention to stay (total)</t>
  </si>
  <si>
    <t xml:space="preserve">Change and Innovation </t>
  </si>
  <si>
    <t>Gender</t>
  </si>
  <si>
    <t xml:space="preserve">   • Females</t>
  </si>
  <si>
    <t xml:space="preserve">   • Males</t>
  </si>
  <si>
    <t>Future Ready Score</t>
  </si>
  <si>
    <t>La Trobe University</t>
  </si>
  <si>
    <t>Gender Wage Ratio</t>
  </si>
  <si>
    <t>Gender wage ratio</t>
  </si>
  <si>
    <t xml:space="preserve">Ratio of female to male salary </t>
  </si>
  <si>
    <t>Senior Officer, Workforce Analystics and Reporting</t>
  </si>
  <si>
    <t xml:space="preserve">LA14 - Ratio of basic salary and remuneration of women to men by employee category, by significant locations of operation. </t>
  </si>
  <si>
    <t>'Gender wage ratio' is defined as the ratio of basic salary of women to men by employee category (academic and professional/administrative staff). Basic salary includes the fixed, minimum amount paid to an employee for performing his/her duties and does not include any additional remuneration.</t>
  </si>
  <si>
    <t>'Gender wage ratio' should be sourced from the SAP 31st December 'data dump' generated by Human Resources. Data should include the average basic salary within the staff categories outlined below. Data should be rounded to the nearest dollar. It is calculated as the total salary divided by the total FTE for that grouping.</t>
  </si>
  <si>
    <t xml:space="preserve">Overall gender pay gap (EOWA) </t>
  </si>
  <si>
    <t>EOWA standard, at 31 March</t>
  </si>
  <si>
    <t>All Staff</t>
  </si>
  <si>
    <t>Minimum Wage</t>
  </si>
  <si>
    <t>Minimum wage</t>
  </si>
  <si>
    <t>Ratio of entry level wage to federal minimum wage</t>
  </si>
  <si>
    <t xml:space="preserve">EC5 Range of ratios of standard entry level wage by gender compared to local minimum wage at significant locations of operation. </t>
  </si>
  <si>
    <t xml:space="preserve">Minimum Wage' is defined as the ratio of standard entry level wages across different categories of the organisation compared to the federal minimum wage. Entry level positions at the University include: Permanent Academic (Level A), Casual Academic (Research Assistant 1), Permanent Professional/Administrative (HEO1), Casual Professional/Administrative (HEO1). </t>
  </si>
  <si>
    <t>'Gender wage ratio' should be sourced from the SAP 31st December 'data dump' generated by Human Resources. Data should include the average basic salary within the staff categories outlined below. Data should be rounded to the nearest dollar.  It is calculated as the total salary divided by the total FTE for that grouping (for Level A and HEO1, it includes the values for people at all steps within that level).</t>
  </si>
  <si>
    <t>Salary</t>
  </si>
  <si>
    <t>Hourly rate</t>
  </si>
  <si>
    <t>Federal Minimum wage</t>
  </si>
  <si>
    <t>Academic entry level (Level A) - average all</t>
  </si>
  <si>
    <t xml:space="preserve">   • Female (average)</t>
  </si>
  <si>
    <t xml:space="preserve">   • Male (average)</t>
  </si>
  <si>
    <t>Casual Academic entry level (Research Assistant 1)</t>
  </si>
  <si>
    <t>Professional entry level (HEO 1) - average all</t>
  </si>
  <si>
    <t>Casual Professional entry level (HEO 1)</t>
  </si>
  <si>
    <t>previous year's data updated where more complete information is available</t>
  </si>
  <si>
    <r>
      <t>Staff Development is measured using data sources from multiple areas. Attendance data is by headcount. 'Perceptions of Learning &amp; Development provision'</t>
    </r>
    <r>
      <rPr>
        <sz val="11"/>
        <color rgb="FFFF0000"/>
        <rFont val="Calibri"/>
        <family val="2"/>
        <scheme val="minor"/>
      </rPr>
      <t xml:space="preserve"> </t>
    </r>
    <r>
      <rPr>
        <sz val="11"/>
        <color theme="1"/>
        <rFont val="Calibri"/>
        <family val="2"/>
        <scheme val="minor"/>
      </rPr>
      <t>from the biennial staff Climate Survey. $Equivalence for internal training is calculated on a (conservative) cost of $250 per program hour</t>
    </r>
    <r>
      <rPr>
        <sz val="11"/>
        <color theme="1"/>
        <rFont val="Calibri"/>
        <family val="2"/>
        <scheme val="minor"/>
      </rPr>
      <t>.</t>
    </r>
  </si>
  <si>
    <r>
      <t>Staff engagement' includes workplace engagement indicator results sourced from the Staff Survey  undertaken biannually at the University. The indicators chosen for Sustainability Reporting include  Future Ready, Engagement, Change and Innovation</t>
    </r>
    <r>
      <rPr>
        <sz val="11"/>
        <color rgb="FFFF0000"/>
        <rFont val="Calibri"/>
        <family val="2"/>
        <scheme val="minor"/>
      </rPr>
      <t xml:space="preserve"> </t>
    </r>
    <r>
      <rPr>
        <sz val="11"/>
        <color theme="1"/>
        <rFont val="Calibri"/>
        <family val="2"/>
        <scheme val="minor"/>
      </rPr>
      <t>, Intention to Stay  and completion rate. 'Staff engagement' includes satisfaction results for the University, benchmarked against the mean for universities also completing the survey.</t>
    </r>
  </si>
  <si>
    <t>As at 31 Dec 2013, La Trobe did not have any HEO 1 staff.</t>
  </si>
  <si>
    <t>Employment opportunities taken up by Indigenous Australians</t>
  </si>
  <si>
    <t>Cumulative total</t>
  </si>
  <si>
    <t xml:space="preserve">Indigenous Australian Staff' is defined at the full-time equivalent (FTE) staff members employed at the University at the end of the calendar year.
Also measured is the number of employment opportunities taken up by Indigenous Australians, tracked against our target in our Indigenous Employment Strategy. The formula is based on DEEWR’s previous Structured Training and Employment Program: “a staff member engage for a minimum of 15 hours per week over a substantial period of time”. The University also employs a number of Indigenous Australian staff in roles that do not meet the formula, so are not included in the measurement (e.g. one off lecturing engagements, short term engagements, tutoring, casual appointments and roles under 15 hours per week).
</t>
  </si>
  <si>
    <t>Indigenous Australian Staff FTE statistics should be sourced from the SAP 31st December 'data dump' generated by Human Resources. FTE data should be rounded to the nearest whole number. The employment opportunities are tracked by the Indigenous Employment Coordinator, checking against HR records.</t>
  </si>
  <si>
    <t>Turnover (headcount)</t>
  </si>
  <si>
    <t>Recruitment (headcount)</t>
  </si>
  <si>
    <t>New Hires (headcount)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</si>
</sst>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43" formatCode="_-* #,##0.00_-;\-* #,##0.00_-;_-* &quot;-&quot;??_-;_-@_-"/>
    <numFmt numFmtId="164" formatCode="_-* #,##0.0_-;\-* #,##0.0_-;_-* &quot;-&quot;??_-;_-@_-"/>
    <numFmt numFmtId="165" formatCode="0.0%"/>
    <numFmt numFmtId="166" formatCode="_-* #,##0.00_-;\-* #,##0.00_-;_-* &quot;-&quot;?_-;_-@_-"/>
    <numFmt numFmtId="167" formatCode="_-* #,##0_-;\-* #,##0_-;_-*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color theme="1"/>
      <name val="Helvetica"/>
      <family val="2"/>
    </font>
    <font>
      <b/>
      <sz val="11"/>
      <name val="Calibri"/>
      <family val="2"/>
      <scheme val="minor"/>
    </font>
    <font>
      <sz val="11"/>
      <name val="Calibri"/>
      <family val="2"/>
      <scheme val="minor"/>
    </font>
    <font>
      <sz val="10"/>
      <name val="Arial"/>
      <family val="2"/>
    </font>
    <font>
      <b/>
      <sz val="11"/>
      <color rgb="FFFF0000"/>
      <name val="Calibri"/>
      <family val="2"/>
      <scheme val="minor"/>
    </font>
    <font>
      <sz val="11"/>
      <name val="Calibri"/>
      <family val="2"/>
    </font>
    <font>
      <b/>
      <sz val="10"/>
      <color theme="1"/>
      <name val="Calibri"/>
      <family val="2"/>
      <scheme val="minor"/>
    </font>
    <font>
      <b/>
      <sz val="11"/>
      <color theme="0" tint="-0.499984740745262"/>
      <name val="Calibri"/>
      <family val="2"/>
      <scheme val="minor"/>
    </font>
    <font>
      <sz val="11"/>
      <color theme="0" tint="-0.499984740745262"/>
      <name val="Calibri"/>
      <family val="2"/>
      <scheme val="minor"/>
    </font>
    <font>
      <b/>
      <sz val="9"/>
      <color theme="1"/>
      <name val="Calibri"/>
      <family val="2"/>
      <scheme val="minor"/>
    </font>
    <font>
      <i/>
      <sz val="11"/>
      <color rgb="FFFF0000"/>
      <name val="Calibri"/>
      <family val="2"/>
      <scheme val="minor"/>
    </font>
    <font>
      <sz val="10"/>
      <color theme="1"/>
      <name val="Calibri"/>
      <family val="2"/>
      <scheme val="minor"/>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14996795556505021"/>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1" fillId="0" borderId="0" applyFont="0" applyFill="0" applyBorder="0" applyAlignment="0" applyProtection="0"/>
    <xf numFmtId="44" fontId="7" fillId="0" borderId="0" applyFont="0" applyFill="0" applyBorder="0" applyAlignment="0" applyProtection="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7" fillId="0" borderId="0" applyFont="0" applyFill="0" applyBorder="0" applyAlignment="0" applyProtection="0"/>
  </cellStyleXfs>
  <cellXfs count="267">
    <xf numFmtId="0" fontId="0" fillId="0" borderId="0" xfId="0"/>
    <xf numFmtId="0" fontId="0" fillId="15" borderId="0" xfId="0" applyFill="1"/>
    <xf numFmtId="0" fontId="4" fillId="15" borderId="2" xfId="0" applyFont="1" applyFill="1" applyBorder="1"/>
    <xf numFmtId="0" fontId="0" fillId="15" borderId="3" xfId="0" applyFill="1" applyBorder="1"/>
    <xf numFmtId="0" fontId="0" fillId="15" borderId="4" xfId="0" applyFill="1" applyBorder="1"/>
    <xf numFmtId="0" fontId="0" fillId="15" borderId="5" xfId="0" applyFill="1" applyBorder="1"/>
    <xf numFmtId="0" fontId="0" fillId="15" borderId="0" xfId="0" applyFill="1" applyBorder="1"/>
    <xf numFmtId="0" fontId="0" fillId="15" borderId="6" xfId="0" applyFill="1" applyBorder="1"/>
    <xf numFmtId="0" fontId="5" fillId="16" borderId="7" xfId="0" applyFont="1" applyFill="1" applyBorder="1"/>
    <xf numFmtId="0" fontId="0" fillId="15" borderId="8" xfId="0" applyFill="1" applyBorder="1" applyAlignment="1">
      <alignment horizontal="left"/>
    </xf>
    <xf numFmtId="0" fontId="0" fillId="15" borderId="9" xfId="0" applyFill="1" applyBorder="1" applyAlignment="1">
      <alignment horizontal="left"/>
    </xf>
    <xf numFmtId="0" fontId="0" fillId="15" borderId="10" xfId="0" applyFill="1" applyBorder="1" applyAlignment="1">
      <alignment horizontal="left"/>
    </xf>
    <xf numFmtId="0" fontId="3" fillId="16" borderId="7" xfId="0" applyFont="1" applyFill="1" applyBorder="1"/>
    <xf numFmtId="0" fontId="3" fillId="15" borderId="0" xfId="0" applyFont="1" applyFill="1" applyBorder="1"/>
    <xf numFmtId="0" fontId="5" fillId="16" borderId="7" xfId="0" applyFont="1" applyFill="1" applyBorder="1" applyAlignment="1">
      <alignment vertical="top"/>
    </xf>
    <xf numFmtId="0" fontId="3" fillId="16" borderId="10" xfId="0" applyFont="1" applyFill="1" applyBorder="1"/>
    <xf numFmtId="0" fontId="0" fillId="15" borderId="7" xfId="0" applyFill="1" applyBorder="1"/>
    <xf numFmtId="43" fontId="1" fillId="15" borderId="7" xfId="1" applyNumberFormat="1" applyFont="1" applyFill="1" applyBorder="1"/>
    <xf numFmtId="43" fontId="1" fillId="15" borderId="0" xfId="1" applyNumberFormat="1" applyFont="1" applyFill="1" applyBorder="1"/>
    <xf numFmtId="0" fontId="3" fillId="15" borderId="7" xfId="0" applyFont="1" applyFill="1" applyBorder="1"/>
    <xf numFmtId="43" fontId="3" fillId="15" borderId="7" xfId="1" applyNumberFormat="1" applyFont="1" applyFill="1" applyBorder="1"/>
    <xf numFmtId="0" fontId="0" fillId="15" borderId="0" xfId="0" applyFill="1" applyBorder="1" applyAlignment="1">
      <alignment horizontal="left" vertical="top" wrapText="1"/>
    </xf>
    <xf numFmtId="0" fontId="0" fillId="15" borderId="0" xfId="0" applyFill="1" applyBorder="1" applyAlignment="1">
      <alignment vertical="top" wrapText="1"/>
    </xf>
    <xf numFmtId="0" fontId="0" fillId="15" borderId="0" xfId="0" applyFill="1" applyBorder="1" applyAlignment="1">
      <alignment wrapText="1"/>
    </xf>
    <xf numFmtId="0" fontId="0" fillId="15" borderId="18" xfId="0" applyFill="1" applyBorder="1"/>
    <xf numFmtId="0" fontId="0" fillId="15" borderId="19" xfId="0" applyFill="1" applyBorder="1"/>
    <xf numFmtId="0" fontId="0" fillId="15" borderId="19" xfId="0" applyFill="1" applyBorder="1" applyAlignment="1">
      <alignment wrapText="1"/>
    </xf>
    <xf numFmtId="0" fontId="0" fillId="15" borderId="20" xfId="0" applyFill="1" applyBorder="1"/>
    <xf numFmtId="165" fontId="0" fillId="15" borderId="0" xfId="3" applyNumberFormat="1" applyFont="1" applyFill="1" applyBorder="1"/>
    <xf numFmtId="166" fontId="1" fillId="15" borderId="7" xfId="1" applyNumberFormat="1" applyFont="1" applyFill="1" applyBorder="1"/>
    <xf numFmtId="167" fontId="1" fillId="15" borderId="0" xfId="1" applyNumberFormat="1" applyFont="1" applyFill="1" applyBorder="1"/>
    <xf numFmtId="0" fontId="0" fillId="15" borderId="19" xfId="0" applyFill="1" applyBorder="1" applyAlignment="1">
      <alignment vertical="top" wrapText="1"/>
    </xf>
    <xf numFmtId="43" fontId="1" fillId="15" borderId="7" xfId="2" applyNumberFormat="1" applyFont="1" applyFill="1" applyBorder="1" applyAlignment="1">
      <alignment horizontal="right"/>
    </xf>
    <xf numFmtId="43" fontId="3" fillId="15" borderId="10" xfId="0" applyNumberFormat="1" applyFont="1" applyFill="1" applyBorder="1"/>
    <xf numFmtId="165" fontId="3" fillId="15" borderId="10" xfId="3" applyNumberFormat="1" applyFont="1" applyFill="1" applyBorder="1"/>
    <xf numFmtId="43" fontId="0" fillId="15" borderId="10" xfId="0" applyNumberFormat="1" applyFont="1" applyFill="1" applyBorder="1"/>
    <xf numFmtId="165" fontId="0" fillId="15" borderId="10" xfId="3" applyNumberFormat="1" applyFont="1" applyFill="1" applyBorder="1"/>
    <xf numFmtId="9" fontId="0" fillId="15" borderId="10" xfId="3" applyNumberFormat="1" applyFont="1" applyFill="1" applyBorder="1"/>
    <xf numFmtId="165" fontId="3" fillId="15" borderId="7" xfId="3" applyNumberFormat="1" applyFont="1" applyFill="1" applyBorder="1"/>
    <xf numFmtId="165" fontId="1" fillId="15" borderId="7" xfId="3" applyNumberFormat="1" applyFont="1" applyFill="1" applyBorder="1"/>
    <xf numFmtId="9" fontId="1" fillId="15" borderId="7" xfId="3" applyNumberFormat="1" applyFont="1" applyFill="1" applyBorder="1"/>
    <xf numFmtId="9" fontId="1" fillId="15" borderId="0" xfId="3" applyFont="1" applyFill="1" applyBorder="1"/>
    <xf numFmtId="0" fontId="3" fillId="16" borderId="7" xfId="0" applyFont="1" applyFill="1" applyBorder="1" applyAlignment="1">
      <alignment horizontal="center"/>
    </xf>
    <xf numFmtId="0" fontId="3" fillId="16" borderId="7" xfId="0" applyFont="1" applyFill="1" applyBorder="1" applyAlignment="1">
      <alignment horizontal="left"/>
    </xf>
    <xf numFmtId="167" fontId="0" fillId="15" borderId="0" xfId="0" applyNumberFormat="1" applyFill="1" applyBorder="1"/>
    <xf numFmtId="167" fontId="3" fillId="15" borderId="7" xfId="0" applyNumberFormat="1" applyFont="1" applyFill="1" applyBorder="1"/>
    <xf numFmtId="167" fontId="0" fillId="15" borderId="6" xfId="0" applyNumberFormat="1" applyFill="1" applyBorder="1"/>
    <xf numFmtId="43" fontId="3" fillId="15" borderId="0" xfId="1" applyNumberFormat="1" applyFont="1" applyFill="1" applyBorder="1"/>
    <xf numFmtId="14" fontId="0" fillId="15" borderId="0" xfId="0" applyNumberFormat="1" applyFill="1"/>
    <xf numFmtId="0" fontId="3" fillId="15" borderId="0" xfId="0" applyFont="1" applyFill="1" applyBorder="1" applyAlignment="1">
      <alignment horizontal="left" vertical="top"/>
    </xf>
    <xf numFmtId="0" fontId="0" fillId="15" borderId="0" xfId="0" applyFill="1" applyBorder="1" applyAlignment="1">
      <alignment horizontal="left" vertical="top"/>
    </xf>
    <xf numFmtId="165" fontId="0" fillId="15" borderId="7" xfId="3" applyNumberFormat="1" applyFont="1" applyFill="1" applyBorder="1"/>
    <xf numFmtId="0" fontId="3" fillId="15" borderId="0" xfId="0" applyFont="1" applyFill="1" applyBorder="1" applyAlignment="1"/>
    <xf numFmtId="0" fontId="0" fillId="15" borderId="7" xfId="0" applyFill="1" applyBorder="1" applyAlignment="1">
      <alignment wrapText="1"/>
    </xf>
    <xf numFmtId="164" fontId="3" fillId="15" borderId="7" xfId="1" applyNumberFormat="1" applyFont="1" applyFill="1" applyBorder="1"/>
    <xf numFmtId="164" fontId="1" fillId="15" borderId="7" xfId="1" applyNumberFormat="1" applyFont="1" applyFill="1" applyBorder="1"/>
    <xf numFmtId="164" fontId="0" fillId="17" borderId="7" xfId="1" applyNumberFormat="1" applyFont="1" applyFill="1" applyBorder="1"/>
    <xf numFmtId="167" fontId="1" fillId="15" borderId="19" xfId="1" applyNumberFormat="1" applyFont="1" applyFill="1" applyBorder="1"/>
    <xf numFmtId="164" fontId="0" fillId="15" borderId="0" xfId="0" applyNumberFormat="1" applyFill="1" applyBorder="1"/>
    <xf numFmtId="0" fontId="6" fillId="15" borderId="7" xfId="0" applyFont="1" applyFill="1" applyBorder="1"/>
    <xf numFmtId="9" fontId="1" fillId="15" borderId="7" xfId="3" applyFont="1" applyFill="1" applyBorder="1"/>
    <xf numFmtId="9" fontId="1" fillId="15" borderId="7" xfId="3" applyFont="1" applyFill="1" applyBorder="1" applyProtection="1">
      <protection locked="0"/>
    </xf>
    <xf numFmtId="9" fontId="1" fillId="17" borderId="7" xfId="3" applyNumberFormat="1" applyFont="1" applyFill="1" applyBorder="1"/>
    <xf numFmtId="0" fontId="8" fillId="0" borderId="0" xfId="0" applyFont="1"/>
    <xf numFmtId="9" fontId="1" fillId="15" borderId="7" xfId="3" applyNumberFormat="1" applyFont="1" applyFill="1" applyBorder="1" applyProtection="1">
      <protection locked="0"/>
    </xf>
    <xf numFmtId="1" fontId="1" fillId="15" borderId="7" xfId="3" applyNumberFormat="1" applyFont="1" applyFill="1" applyBorder="1"/>
    <xf numFmtId="9" fontId="1" fillId="16" borderId="7" xfId="3" applyFont="1" applyFill="1" applyBorder="1"/>
    <xf numFmtId="1" fontId="3" fillId="16" borderId="10" xfId="0" applyNumberFormat="1" applyFont="1" applyFill="1" applyBorder="1"/>
    <xf numFmtId="1" fontId="3" fillId="16" borderId="7" xfId="0" applyNumberFormat="1" applyFont="1" applyFill="1" applyBorder="1"/>
    <xf numFmtId="9" fontId="3" fillId="16" borderId="10" xfId="3" applyNumberFormat="1" applyFont="1" applyFill="1" applyBorder="1"/>
    <xf numFmtId="9" fontId="3" fillId="16" borderId="7" xfId="3" applyNumberFormat="1" applyFont="1" applyFill="1" applyBorder="1"/>
    <xf numFmtId="9" fontId="1" fillId="16" borderId="7" xfId="3" applyNumberFormat="1" applyFont="1" applyFill="1" applyBorder="1"/>
    <xf numFmtId="0" fontId="0" fillId="15" borderId="0" xfId="0" applyFill="1" applyBorder="1" applyAlignment="1">
      <alignment horizontal="left"/>
    </xf>
    <xf numFmtId="0" fontId="3" fillId="16" borderId="24" xfId="0" applyFont="1" applyFill="1" applyBorder="1"/>
    <xf numFmtId="0" fontId="3" fillId="16" borderId="25" xfId="0" applyFont="1" applyFill="1" applyBorder="1" applyAlignment="1">
      <alignment horizontal="center"/>
    </xf>
    <xf numFmtId="0" fontId="3" fillId="16" borderId="26" xfId="0" applyFont="1" applyFill="1" applyBorder="1" applyAlignment="1">
      <alignment horizontal="center"/>
    </xf>
    <xf numFmtId="0" fontId="3" fillId="16" borderId="30" xfId="0" applyFont="1" applyFill="1" applyBorder="1"/>
    <xf numFmtId="0" fontId="3" fillId="16" borderId="13" xfId="0" applyFont="1" applyFill="1" applyBorder="1" applyAlignment="1">
      <alignment horizontal="center"/>
    </xf>
    <xf numFmtId="0" fontId="3" fillId="16" borderId="31" xfId="0" applyFont="1" applyFill="1" applyBorder="1" applyAlignment="1">
      <alignment horizontal="center"/>
    </xf>
    <xf numFmtId="0" fontId="10" fillId="0" borderId="32" xfId="0" applyFont="1" applyFill="1" applyBorder="1" applyAlignment="1">
      <alignment wrapText="1"/>
    </xf>
    <xf numFmtId="0" fontId="3" fillId="16" borderId="33" xfId="0" applyFont="1" applyFill="1" applyBorder="1"/>
    <xf numFmtId="167" fontId="3" fillId="15" borderId="0" xfId="1" applyNumberFormat="1" applyFont="1" applyFill="1" applyBorder="1"/>
    <xf numFmtId="167" fontId="1" fillId="17" borderId="33" xfId="1" applyNumberFormat="1" applyFont="1" applyFill="1" applyBorder="1"/>
    <xf numFmtId="0" fontId="3" fillId="16" borderId="5" xfId="0" applyFont="1" applyFill="1" applyBorder="1"/>
    <xf numFmtId="10" fontId="3" fillId="16" borderId="7" xfId="3" applyNumberFormat="1" applyFont="1" applyFill="1" applyBorder="1"/>
    <xf numFmtId="0" fontId="3" fillId="16" borderId="34" xfId="0" applyFont="1" applyFill="1" applyBorder="1"/>
    <xf numFmtId="9" fontId="3" fillId="16" borderId="35" xfId="3" applyFont="1" applyFill="1" applyBorder="1"/>
    <xf numFmtId="0" fontId="0" fillId="15" borderId="5" xfId="0" applyFill="1" applyBorder="1" applyAlignment="1">
      <alignment wrapText="1"/>
    </xf>
    <xf numFmtId="167" fontId="1" fillId="17" borderId="36" xfId="1" applyNumberFormat="1" applyFont="1" applyFill="1" applyBorder="1"/>
    <xf numFmtId="167" fontId="11" fillId="15" borderId="0" xfId="1" applyNumberFormat="1" applyFont="1" applyFill="1" applyBorder="1" applyAlignment="1">
      <alignment horizontal="right"/>
    </xf>
    <xf numFmtId="167" fontId="12" fillId="15" borderId="0" xfId="1" applyNumberFormat="1" applyFont="1" applyFill="1" applyBorder="1" applyAlignment="1">
      <alignment horizontal="right"/>
    </xf>
    <xf numFmtId="0" fontId="3" fillId="16" borderId="37" xfId="0" applyFont="1" applyFill="1" applyBorder="1"/>
    <xf numFmtId="0" fontId="3" fillId="16" borderId="38" xfId="0" applyFont="1" applyFill="1" applyBorder="1"/>
    <xf numFmtId="0" fontId="13" fillId="16" borderId="10" xfId="0" applyFont="1" applyFill="1" applyBorder="1" applyAlignment="1">
      <alignment horizontal="center" wrapText="1"/>
    </xf>
    <xf numFmtId="0" fontId="13" fillId="16" borderId="7" xfId="0" applyFont="1" applyFill="1" applyBorder="1" applyAlignment="1">
      <alignment horizontal="center" wrapText="1"/>
    </xf>
    <xf numFmtId="0" fontId="13" fillId="16" borderId="33" xfId="0" applyFont="1" applyFill="1" applyBorder="1" applyAlignment="1">
      <alignment horizontal="center" wrapText="1"/>
    </xf>
    <xf numFmtId="0" fontId="13" fillId="16" borderId="39" xfId="0" applyFont="1" applyFill="1" applyBorder="1" applyAlignment="1">
      <alignment horizontal="center" wrapText="1"/>
    </xf>
    <xf numFmtId="0" fontId="0" fillId="15" borderId="40" xfId="0" applyFill="1" applyBorder="1" applyAlignment="1">
      <alignment wrapText="1"/>
    </xf>
    <xf numFmtId="0" fontId="0" fillId="15" borderId="40" xfId="0" applyFill="1" applyBorder="1"/>
    <xf numFmtId="0" fontId="2" fillId="15" borderId="40" xfId="0" applyFont="1" applyFill="1" applyBorder="1"/>
    <xf numFmtId="167" fontId="1" fillId="17" borderId="41" xfId="1" applyNumberFormat="1" applyFont="1" applyFill="1" applyBorder="1"/>
    <xf numFmtId="0" fontId="3" fillId="16" borderId="43" xfId="0" applyFont="1" applyFill="1" applyBorder="1"/>
    <xf numFmtId="167" fontId="11" fillId="16" borderId="44" xfId="1" applyNumberFormat="1" applyFont="1" applyFill="1" applyBorder="1" applyAlignment="1">
      <alignment horizontal="right"/>
    </xf>
    <xf numFmtId="167" fontId="11" fillId="16" borderId="45" xfId="1" applyNumberFormat="1" applyFont="1" applyFill="1" applyBorder="1" applyAlignment="1">
      <alignment horizontal="right"/>
    </xf>
    <xf numFmtId="167" fontId="3" fillId="16" borderId="46" xfId="1" applyNumberFormat="1" applyFont="1" applyFill="1" applyBorder="1"/>
    <xf numFmtId="167" fontId="3" fillId="16" borderId="44" xfId="1" applyNumberFormat="1" applyFont="1" applyFill="1" applyBorder="1"/>
    <xf numFmtId="167" fontId="11" fillId="16" borderId="47" xfId="1" applyNumberFormat="1" applyFont="1" applyFill="1" applyBorder="1" applyAlignment="1">
      <alignment horizontal="right"/>
    </xf>
    <xf numFmtId="167" fontId="3" fillId="16" borderId="45" xfId="1" applyNumberFormat="1" applyFont="1" applyFill="1" applyBorder="1"/>
    <xf numFmtId="167" fontId="3" fillId="16" borderId="47" xfId="1" applyNumberFormat="1" applyFont="1" applyFill="1" applyBorder="1"/>
    <xf numFmtId="0" fontId="14" fillId="15" borderId="0" xfId="0" applyFont="1" applyFill="1" applyBorder="1"/>
    <xf numFmtId="0" fontId="2" fillId="15" borderId="0" xfId="0" applyFont="1" applyFill="1"/>
    <xf numFmtId="0" fontId="0" fillId="0" borderId="0" xfId="0" applyFill="1" applyBorder="1" applyAlignment="1">
      <alignment horizontal="left" vertical="top"/>
    </xf>
    <xf numFmtId="0" fontId="3" fillId="16" borderId="44" xfId="0" applyFont="1" applyFill="1" applyBorder="1" applyAlignment="1">
      <alignment horizontal="center"/>
    </xf>
    <xf numFmtId="0" fontId="3" fillId="16" borderId="45" xfId="0" applyFont="1" applyFill="1" applyBorder="1" applyAlignment="1">
      <alignment horizontal="center"/>
    </xf>
    <xf numFmtId="0" fontId="3" fillId="16" borderId="47" xfId="0" applyFont="1" applyFill="1" applyBorder="1" applyAlignment="1">
      <alignment horizontal="center"/>
    </xf>
    <xf numFmtId="0" fontId="0" fillId="15" borderId="30" xfId="0" applyFill="1" applyBorder="1"/>
    <xf numFmtId="167" fontId="1" fillId="17" borderId="31" xfId="1" applyNumberFormat="1" applyFont="1" applyFill="1" applyBorder="1"/>
    <xf numFmtId="0" fontId="0" fillId="15" borderId="48" xfId="0" applyFill="1" applyBorder="1"/>
    <xf numFmtId="0" fontId="0" fillId="15" borderId="39" xfId="0" applyFill="1" applyBorder="1"/>
    <xf numFmtId="0" fontId="6" fillId="15" borderId="24" xfId="0" applyFont="1" applyFill="1" applyBorder="1"/>
    <xf numFmtId="167" fontId="6" fillId="17" borderId="33" xfId="1" applyNumberFormat="1" applyFont="1" applyFill="1" applyBorder="1"/>
    <xf numFmtId="0" fontId="6" fillId="15" borderId="39" xfId="0" applyFont="1" applyFill="1" applyBorder="1"/>
    <xf numFmtId="0" fontId="3" fillId="16" borderId="49" xfId="0" applyFont="1" applyFill="1" applyBorder="1" applyAlignment="1">
      <alignment horizontal="left"/>
    </xf>
    <xf numFmtId="0" fontId="3" fillId="16" borderId="50" xfId="0" applyFont="1" applyFill="1" applyBorder="1" applyAlignment="1">
      <alignment horizontal="left"/>
    </xf>
    <xf numFmtId="0" fontId="3" fillId="16" borderId="51" xfId="0" applyFont="1" applyFill="1" applyBorder="1" applyAlignment="1">
      <alignment horizontal="left"/>
    </xf>
    <xf numFmtId="0" fontId="3" fillId="16" borderId="18" xfId="0" applyFont="1" applyFill="1" applyBorder="1"/>
    <xf numFmtId="0" fontId="3" fillId="16" borderId="45" xfId="0" applyFont="1" applyFill="1" applyBorder="1"/>
    <xf numFmtId="9" fontId="3" fillId="16" borderId="45" xfId="3" applyFont="1" applyFill="1" applyBorder="1"/>
    <xf numFmtId="0" fontId="3" fillId="16" borderId="47" xfId="0" applyFont="1" applyFill="1" applyBorder="1"/>
    <xf numFmtId="0" fontId="0" fillId="15" borderId="24" xfId="0" applyFill="1" applyBorder="1"/>
    <xf numFmtId="0" fontId="0" fillId="15" borderId="34" xfId="0" applyFill="1" applyBorder="1"/>
    <xf numFmtId="0" fontId="3" fillId="0" borderId="0" xfId="0" applyFont="1" applyFill="1" applyBorder="1" applyAlignment="1">
      <alignment horizontal="center"/>
    </xf>
    <xf numFmtId="9" fontId="1" fillId="17" borderId="36" xfId="3" applyFont="1" applyFill="1" applyBorder="1"/>
    <xf numFmtId="167" fontId="1" fillId="0" borderId="0" xfId="1" applyNumberFormat="1" applyFont="1" applyFill="1" applyBorder="1"/>
    <xf numFmtId="0" fontId="3" fillId="16" borderId="7" xfId="0" applyFont="1" applyFill="1" applyBorder="1" applyAlignment="1">
      <alignment wrapText="1"/>
    </xf>
    <xf numFmtId="9" fontId="6" fillId="0" borderId="7" xfId="3" applyFont="1" applyFill="1" applyBorder="1" applyAlignment="1">
      <alignment horizontal="right"/>
    </xf>
    <xf numFmtId="9" fontId="6" fillId="16" borderId="7" xfId="3" applyFont="1" applyFill="1" applyBorder="1" applyAlignment="1">
      <alignment horizontal="right"/>
    </xf>
    <xf numFmtId="9" fontId="6" fillId="16" borderId="7" xfId="3" applyFont="1" applyFill="1" applyBorder="1"/>
    <xf numFmtId="9" fontId="3" fillId="16" borderId="7" xfId="0" applyNumberFormat="1" applyFont="1" applyFill="1" applyBorder="1"/>
    <xf numFmtId="0" fontId="3" fillId="18" borderId="7" xfId="0" applyFont="1" applyFill="1" applyBorder="1"/>
    <xf numFmtId="43" fontId="3" fillId="18" borderId="10" xfId="0" applyNumberFormat="1" applyFont="1" applyFill="1" applyBorder="1"/>
    <xf numFmtId="44" fontId="1" fillId="15" borderId="7" xfId="2" applyFont="1" applyFill="1" applyBorder="1"/>
    <xf numFmtId="165" fontId="1" fillId="15" borderId="7" xfId="2" applyNumberFormat="1" applyFont="1" applyFill="1" applyBorder="1"/>
    <xf numFmtId="10" fontId="0" fillId="0" borderId="7" xfId="0" applyNumberFormat="1" applyBorder="1"/>
    <xf numFmtId="10" fontId="0" fillId="0" borderId="7" xfId="3" applyNumberFormat="1" applyFont="1" applyBorder="1"/>
    <xf numFmtId="44" fontId="1" fillId="15" borderId="0" xfId="2" applyFont="1" applyFill="1" applyBorder="1"/>
    <xf numFmtId="0" fontId="3" fillId="16" borderId="8" xfId="0" applyFont="1" applyFill="1" applyBorder="1" applyAlignment="1">
      <alignment horizontal="center"/>
    </xf>
    <xf numFmtId="0" fontId="3" fillId="16" borderId="10" xfId="0" applyFont="1" applyFill="1" applyBorder="1" applyAlignment="1">
      <alignment horizontal="center"/>
    </xf>
    <xf numFmtId="0" fontId="3" fillId="16" borderId="8" xfId="0" applyFont="1" applyFill="1" applyBorder="1"/>
    <xf numFmtId="0" fontId="3" fillId="16" borderId="7" xfId="0" applyFont="1" applyFill="1" applyBorder="1" applyAlignment="1">
      <alignment horizontal="right"/>
    </xf>
    <xf numFmtId="0" fontId="0" fillId="18" borderId="8" xfId="0" applyFont="1" applyFill="1" applyBorder="1"/>
    <xf numFmtId="44" fontId="3" fillId="19" borderId="7" xfId="2" applyFont="1" applyFill="1" applyBorder="1" applyAlignment="1">
      <alignment horizontal="right"/>
    </xf>
    <xf numFmtId="44" fontId="1" fillId="15" borderId="7" xfId="2" applyFont="1" applyFill="1" applyBorder="1" applyAlignment="1">
      <alignment horizontal="right"/>
    </xf>
    <xf numFmtId="8" fontId="1" fillId="15" borderId="7" xfId="2" applyNumberFormat="1" applyFont="1" applyFill="1" applyBorder="1" applyAlignment="1">
      <alignment horizontal="right"/>
    </xf>
    <xf numFmtId="0" fontId="0" fillId="15" borderId="8" xfId="0" applyFill="1" applyBorder="1" applyAlignment="1">
      <alignment wrapText="1"/>
    </xf>
    <xf numFmtId="44" fontId="1" fillId="18" borderId="7" xfId="2" applyFont="1" applyFill="1" applyBorder="1" applyAlignment="1">
      <alignment horizontal="right"/>
    </xf>
    <xf numFmtId="44" fontId="1" fillId="19" borderId="7" xfId="2" applyFont="1" applyFill="1" applyBorder="1" applyAlignment="1">
      <alignment horizontal="right"/>
    </xf>
    <xf numFmtId="44" fontId="1" fillId="0" borderId="7" xfId="2" applyFont="1" applyFill="1" applyBorder="1"/>
    <xf numFmtId="0" fontId="0" fillId="18" borderId="8" xfId="0" applyFill="1" applyBorder="1"/>
    <xf numFmtId="44" fontId="0" fillId="15" borderId="7" xfId="2" applyFont="1" applyFill="1" applyBorder="1" applyAlignment="1">
      <alignment horizontal="right"/>
    </xf>
    <xf numFmtId="0" fontId="0" fillId="15" borderId="8" xfId="0" applyFill="1" applyBorder="1"/>
    <xf numFmtId="0" fontId="0" fillId="0" borderId="0" xfId="0" applyFill="1" applyBorder="1"/>
    <xf numFmtId="0" fontId="3" fillId="15" borderId="0" xfId="0" applyFont="1" applyFill="1" applyBorder="1" applyAlignment="1">
      <alignment horizontal="left"/>
    </xf>
    <xf numFmtId="0" fontId="0" fillId="15" borderId="0" xfId="0" applyFill="1" applyBorder="1" applyAlignment="1">
      <alignment horizontal="center" vertical="top" wrapText="1"/>
    </xf>
    <xf numFmtId="2" fontId="6" fillId="15" borderId="7" xfId="4" applyNumberFormat="1" applyFont="1" applyFill="1" applyBorder="1"/>
    <xf numFmtId="43" fontId="0" fillId="15" borderId="7" xfId="1" applyNumberFormat="1" applyFont="1" applyFill="1" applyBorder="1"/>
    <xf numFmtId="43" fontId="0" fillId="15" borderId="7" xfId="2" applyNumberFormat="1" applyFont="1" applyFill="1" applyBorder="1" applyAlignment="1">
      <alignment horizontal="right"/>
    </xf>
    <xf numFmtId="164" fontId="0" fillId="15" borderId="7" xfId="1" applyNumberFormat="1" applyFont="1" applyFill="1" applyBorder="1"/>
    <xf numFmtId="0" fontId="0" fillId="15" borderId="16" xfId="0" applyFill="1" applyBorder="1" applyAlignment="1">
      <alignment horizontal="left"/>
    </xf>
    <xf numFmtId="0" fontId="0" fillId="15" borderId="14" xfId="0" applyFill="1" applyBorder="1" applyAlignment="1">
      <alignment horizontal="left"/>
    </xf>
    <xf numFmtId="0" fontId="0" fillId="15" borderId="15" xfId="0" applyFill="1" applyBorder="1" applyAlignment="1">
      <alignment horizontal="left"/>
    </xf>
    <xf numFmtId="9" fontId="0" fillId="15" borderId="7" xfId="3" applyFont="1" applyFill="1" applyBorder="1" applyAlignment="1">
      <alignment horizontal="right"/>
    </xf>
    <xf numFmtId="0" fontId="0" fillId="15" borderId="14" xfId="0" applyFill="1" applyBorder="1" applyAlignment="1">
      <alignment wrapText="1"/>
    </xf>
    <xf numFmtId="167" fontId="1" fillId="15" borderId="7" xfId="1" applyNumberFormat="1" applyFont="1" applyFill="1" applyBorder="1"/>
    <xf numFmtId="167" fontId="1" fillId="15" borderId="33" xfId="1" applyNumberFormat="1" applyFont="1" applyFill="1" applyBorder="1"/>
    <xf numFmtId="9" fontId="1" fillId="15" borderId="33" xfId="3" applyFont="1" applyFill="1" applyBorder="1"/>
    <xf numFmtId="167" fontId="1" fillId="15" borderId="35" xfId="1" applyNumberFormat="1" applyFont="1" applyFill="1" applyBorder="1"/>
    <xf numFmtId="167" fontId="1" fillId="15" borderId="36" xfId="1" applyNumberFormat="1" applyFont="1" applyFill="1" applyBorder="1"/>
    <xf numFmtId="167" fontId="1" fillId="15" borderId="10" xfId="1" applyNumberFormat="1" applyFont="1" applyFill="1" applyBorder="1"/>
    <xf numFmtId="167" fontId="1" fillId="15" borderId="39" xfId="1" applyNumberFormat="1" applyFont="1" applyFill="1" applyBorder="1"/>
    <xf numFmtId="167" fontId="12" fillId="15" borderId="10" xfId="1" applyNumberFormat="1" applyFont="1" applyFill="1" applyBorder="1" applyAlignment="1">
      <alignment horizontal="right"/>
    </xf>
    <xf numFmtId="167" fontId="12" fillId="15" borderId="7" xfId="1" applyNumberFormat="1" applyFont="1" applyFill="1" applyBorder="1" applyAlignment="1">
      <alignment horizontal="right"/>
    </xf>
    <xf numFmtId="167" fontId="12" fillId="15" borderId="33" xfId="1" applyNumberFormat="1" applyFont="1" applyFill="1" applyBorder="1" applyAlignment="1">
      <alignment horizontal="right"/>
    </xf>
    <xf numFmtId="167" fontId="1" fillId="15" borderId="23" xfId="1" applyNumberFormat="1" applyFont="1" applyFill="1" applyBorder="1"/>
    <xf numFmtId="167" fontId="1" fillId="15" borderId="11" xfId="1" applyNumberFormat="1" applyFont="1" applyFill="1" applyBorder="1"/>
    <xf numFmtId="167" fontId="1" fillId="15" borderId="41" xfId="1" applyNumberFormat="1" applyFont="1" applyFill="1" applyBorder="1"/>
    <xf numFmtId="167" fontId="1" fillId="15" borderId="42" xfId="1" applyNumberFormat="1" applyFont="1" applyFill="1" applyBorder="1"/>
    <xf numFmtId="167" fontId="1" fillId="15" borderId="13" xfId="1" applyNumberFormat="1" applyFont="1" applyFill="1" applyBorder="1"/>
    <xf numFmtId="9" fontId="1" fillId="15" borderId="13" xfId="3" applyFont="1" applyFill="1" applyBorder="1"/>
    <xf numFmtId="9" fontId="1" fillId="15" borderId="11" xfId="3" applyFont="1" applyFill="1" applyBorder="1"/>
    <xf numFmtId="9" fontId="1" fillId="15" borderId="36" xfId="3" applyFont="1" applyFill="1" applyBorder="1"/>
    <xf numFmtId="167" fontId="6" fillId="15" borderId="7" xfId="1" applyNumberFormat="1" applyFont="1" applyFill="1" applyBorder="1"/>
    <xf numFmtId="9" fontId="6" fillId="15" borderId="7" xfId="3" applyFont="1" applyFill="1" applyBorder="1"/>
    <xf numFmtId="165" fontId="1" fillId="15" borderId="35" xfId="3" applyNumberFormat="1" applyFont="1" applyFill="1" applyBorder="1"/>
    <xf numFmtId="9" fontId="6" fillId="15" borderId="7" xfId="3" applyFont="1" applyFill="1" applyBorder="1" applyAlignment="1">
      <alignment horizontal="right"/>
    </xf>
    <xf numFmtId="9" fontId="1" fillId="15" borderId="7" xfId="1" applyNumberFormat="1" applyFont="1" applyFill="1" applyBorder="1"/>
    <xf numFmtId="0" fontId="2" fillId="15" borderId="0" xfId="0" applyFont="1" applyFill="1" applyBorder="1"/>
    <xf numFmtId="10" fontId="0" fillId="15" borderId="7" xfId="3" applyNumberFormat="1" applyFont="1" applyFill="1" applyBorder="1"/>
    <xf numFmtId="164" fontId="0" fillId="15" borderId="7" xfId="1" applyNumberFormat="1" applyFont="1" applyFill="1" applyBorder="1" applyAlignment="1">
      <alignment horizontal="right"/>
    </xf>
    <xf numFmtId="167" fontId="1" fillId="15" borderId="7" xfId="1" applyNumberFormat="1" applyFont="1" applyFill="1" applyBorder="1" applyAlignment="1">
      <alignment horizontal="right"/>
    </xf>
    <xf numFmtId="0" fontId="15" fillId="15" borderId="0" xfId="0" applyFont="1" applyFill="1" applyAlignment="1">
      <alignment vertical="center"/>
    </xf>
    <xf numFmtId="164" fontId="1" fillId="15" borderId="0" xfId="1" applyNumberFormat="1" applyFont="1" applyFill="1" applyBorder="1"/>
    <xf numFmtId="0" fontId="0" fillId="15" borderId="7" xfId="0" applyFill="1" applyBorder="1" applyAlignment="1">
      <alignment horizontal="right"/>
    </xf>
    <xf numFmtId="167" fontId="0" fillId="15" borderId="7" xfId="0" applyNumberFormat="1" applyFill="1" applyBorder="1" applyAlignment="1">
      <alignment horizontal="right"/>
    </xf>
    <xf numFmtId="0" fontId="15" fillId="15" borderId="0" xfId="0" applyFont="1" applyFill="1"/>
    <xf numFmtId="0" fontId="0" fillId="15" borderId="2" xfId="0" applyFill="1" applyBorder="1"/>
    <xf numFmtId="1" fontId="3" fillId="15" borderId="7" xfId="3" applyNumberFormat="1" applyFont="1" applyFill="1" applyBorder="1"/>
    <xf numFmtId="1" fontId="0" fillId="15" borderId="0" xfId="0" applyNumberFormat="1" applyFill="1" applyBorder="1"/>
    <xf numFmtId="1" fontId="0" fillId="15" borderId="7" xfId="3" applyNumberFormat="1" applyFont="1" applyFill="1" applyBorder="1"/>
    <xf numFmtId="0" fontId="0" fillId="15" borderId="8" xfId="0" applyFill="1" applyBorder="1" applyAlignment="1">
      <alignment horizontal="left"/>
    </xf>
    <xf numFmtId="0" fontId="0" fillId="15" borderId="9" xfId="0" applyFill="1" applyBorder="1" applyAlignment="1">
      <alignment horizontal="left"/>
    </xf>
    <xf numFmtId="0" fontId="0" fillId="15" borderId="10" xfId="0" applyFill="1" applyBorder="1" applyAlignment="1">
      <alignment horizontal="left"/>
    </xf>
    <xf numFmtId="0" fontId="0" fillId="15" borderId="7" xfId="0" applyFill="1" applyBorder="1" applyAlignment="1">
      <alignment horizontal="left"/>
    </xf>
    <xf numFmtId="0" fontId="3" fillId="16" borderId="11" xfId="0" applyFont="1" applyFill="1" applyBorder="1" applyAlignment="1">
      <alignment horizontal="left" vertical="top"/>
    </xf>
    <xf numFmtId="0" fontId="3" fillId="16" borderId="13" xfId="0" applyFont="1" applyFill="1" applyBorder="1" applyAlignment="1">
      <alignment horizontal="left" vertical="top"/>
    </xf>
    <xf numFmtId="0" fontId="0" fillId="15" borderId="7" xfId="0" applyFill="1" applyBorder="1" applyAlignment="1">
      <alignment horizontal="left" vertical="top"/>
    </xf>
    <xf numFmtId="0" fontId="0" fillId="15" borderId="7" xfId="0" applyFill="1" applyBorder="1" applyAlignment="1">
      <alignment horizontal="left" vertical="top" wrapText="1"/>
    </xf>
    <xf numFmtId="0" fontId="3" fillId="16" borderId="7" xfId="0" applyFont="1" applyFill="1" applyBorder="1" applyAlignment="1">
      <alignment horizontal="left" vertical="top"/>
    </xf>
    <xf numFmtId="0" fontId="0" fillId="15" borderId="7" xfId="0" quotePrefix="1" applyFill="1" applyBorder="1" applyAlignment="1">
      <alignment horizontal="left" vertical="top" wrapText="1"/>
    </xf>
    <xf numFmtId="0" fontId="0" fillId="15" borderId="8" xfId="0" applyFill="1" applyBorder="1" applyAlignment="1">
      <alignment horizontal="left" vertical="top" wrapText="1"/>
    </xf>
    <xf numFmtId="0" fontId="0" fillId="15" borderId="9" xfId="0" applyFill="1" applyBorder="1" applyAlignment="1">
      <alignment horizontal="left" vertical="top"/>
    </xf>
    <xf numFmtId="0" fontId="0" fillId="15" borderId="10" xfId="0" applyFill="1" applyBorder="1" applyAlignment="1">
      <alignment horizontal="left" vertical="top"/>
    </xf>
    <xf numFmtId="0" fontId="3" fillId="16" borderId="12" xfId="0" applyFont="1" applyFill="1" applyBorder="1" applyAlignment="1">
      <alignment horizontal="left" vertical="top"/>
    </xf>
    <xf numFmtId="0" fontId="0" fillId="15" borderId="0" xfId="0" applyFill="1" applyBorder="1" applyAlignment="1">
      <alignment horizontal="left" vertical="top" wrapText="1"/>
    </xf>
    <xf numFmtId="0" fontId="6" fillId="15" borderId="7" xfId="0" applyFont="1" applyFill="1" applyBorder="1" applyAlignment="1">
      <alignment horizontal="left" vertical="top"/>
    </xf>
    <xf numFmtId="0" fontId="6" fillId="15" borderId="7" xfId="0" applyFont="1" applyFill="1" applyBorder="1" applyAlignment="1">
      <alignment horizontal="left" vertical="top" wrapText="1"/>
    </xf>
    <xf numFmtId="0" fontId="0" fillId="15" borderId="16" xfId="0" applyFill="1" applyBorder="1" applyAlignment="1">
      <alignment horizontal="left"/>
    </xf>
    <xf numFmtId="0" fontId="0" fillId="15" borderId="17" xfId="0" applyFill="1" applyBorder="1" applyAlignment="1">
      <alignment horizontal="left"/>
    </xf>
    <xf numFmtId="0" fontId="0" fillId="15" borderId="8" xfId="0" applyFill="1" applyBorder="1" applyAlignment="1">
      <alignment horizontal="left" wrapText="1"/>
    </xf>
    <xf numFmtId="0" fontId="0" fillId="15" borderId="9" xfId="0" applyFill="1" applyBorder="1" applyAlignment="1">
      <alignment horizontal="left" wrapText="1"/>
    </xf>
    <xf numFmtId="0" fontId="0" fillId="15" borderId="10" xfId="0" applyFill="1" applyBorder="1" applyAlignment="1">
      <alignment horizontal="left" wrapText="1"/>
    </xf>
    <xf numFmtId="0" fontId="0" fillId="15" borderId="21" xfId="0" applyFill="1" applyBorder="1" applyAlignment="1">
      <alignment horizontal="left" wrapText="1"/>
    </xf>
    <xf numFmtId="0" fontId="0" fillId="15" borderId="22" xfId="0" applyFill="1" applyBorder="1" applyAlignment="1">
      <alignment horizontal="left" wrapText="1"/>
    </xf>
    <xf numFmtId="0" fontId="0" fillId="15" borderId="23" xfId="0" applyFill="1" applyBorder="1" applyAlignment="1">
      <alignment horizontal="left" wrapText="1"/>
    </xf>
    <xf numFmtId="0" fontId="0" fillId="15" borderId="15" xfId="0" applyFill="1" applyBorder="1" applyAlignment="1">
      <alignment horizontal="left"/>
    </xf>
    <xf numFmtId="0" fontId="10" fillId="16" borderId="27" xfId="0" applyFont="1" applyFill="1" applyBorder="1" applyAlignment="1">
      <alignment horizontal="center" wrapText="1"/>
    </xf>
    <xf numFmtId="0" fontId="10" fillId="16" borderId="28" xfId="0" applyFont="1" applyFill="1" applyBorder="1" applyAlignment="1">
      <alignment horizontal="center" wrapText="1"/>
    </xf>
    <xf numFmtId="0" fontId="10" fillId="16" borderId="29" xfId="0" applyFont="1" applyFill="1" applyBorder="1" applyAlignment="1">
      <alignment horizontal="center" wrapText="1"/>
    </xf>
    <xf numFmtId="0" fontId="3" fillId="16" borderId="27" xfId="0" applyFont="1" applyFill="1" applyBorder="1" applyAlignment="1">
      <alignment horizontal="center"/>
    </xf>
    <xf numFmtId="0" fontId="3" fillId="16" borderId="28" xfId="0" applyFont="1" applyFill="1" applyBorder="1" applyAlignment="1">
      <alignment horizontal="center"/>
    </xf>
    <xf numFmtId="0" fontId="3" fillId="16" borderId="29" xfId="0" applyFont="1" applyFill="1" applyBorder="1" applyAlignment="1">
      <alignment horizontal="center"/>
    </xf>
    <xf numFmtId="0" fontId="6" fillId="15" borderId="7" xfId="0" quotePrefix="1" applyFont="1" applyFill="1" applyBorder="1" applyAlignment="1">
      <alignment horizontal="left" vertical="top" wrapText="1"/>
    </xf>
    <xf numFmtId="0" fontId="6" fillId="15" borderId="8" xfId="0" applyFont="1" applyFill="1" applyBorder="1" applyAlignment="1">
      <alignment horizontal="left" vertical="top" wrapText="1"/>
    </xf>
    <xf numFmtId="0" fontId="6" fillId="15" borderId="9" xfId="0" applyFont="1" applyFill="1" applyBorder="1" applyAlignment="1">
      <alignment horizontal="left" vertical="top" wrapText="1"/>
    </xf>
    <xf numFmtId="0" fontId="6" fillId="15" borderId="10" xfId="0" applyFont="1" applyFill="1" applyBorder="1" applyAlignment="1">
      <alignment horizontal="left" vertical="top" wrapText="1"/>
    </xf>
    <xf numFmtId="0" fontId="3" fillId="16" borderId="2" xfId="0" applyFont="1" applyFill="1" applyBorder="1" applyAlignment="1">
      <alignment horizontal="left"/>
    </xf>
    <xf numFmtId="0" fontId="3" fillId="16" borderId="3" xfId="0" applyFont="1" applyFill="1" applyBorder="1" applyAlignment="1">
      <alignment horizontal="left"/>
    </xf>
    <xf numFmtId="0" fontId="3" fillId="16" borderId="4" xfId="0" applyFont="1" applyFill="1" applyBorder="1" applyAlignment="1">
      <alignment horizontal="left"/>
    </xf>
    <xf numFmtId="0" fontId="5" fillId="16" borderId="49" xfId="0" applyFont="1" applyFill="1" applyBorder="1" applyAlignment="1">
      <alignment horizontal="left"/>
    </xf>
    <xf numFmtId="0" fontId="5" fillId="16" borderId="50" xfId="0" applyFont="1" applyFill="1" applyBorder="1" applyAlignment="1">
      <alignment horizontal="left"/>
    </xf>
    <xf numFmtId="0" fontId="5" fillId="16" borderId="51" xfId="0" applyFont="1" applyFill="1" applyBorder="1" applyAlignment="1">
      <alignment horizontal="left"/>
    </xf>
    <xf numFmtId="0" fontId="3" fillId="16" borderId="8" xfId="0" applyFont="1" applyFill="1" applyBorder="1" applyAlignment="1">
      <alignment horizontal="left"/>
    </xf>
    <xf numFmtId="0" fontId="3" fillId="16" borderId="9" xfId="0" applyFont="1" applyFill="1" applyBorder="1" applyAlignment="1">
      <alignment horizontal="left"/>
    </xf>
    <xf numFmtId="0" fontId="3" fillId="16" borderId="10" xfId="0" applyFont="1" applyFill="1" applyBorder="1" applyAlignment="1">
      <alignment horizontal="left"/>
    </xf>
    <xf numFmtId="0" fontId="3" fillId="16" borderId="7" xfId="0" applyFont="1" applyFill="1" applyBorder="1" applyAlignment="1">
      <alignment horizontal="left"/>
    </xf>
    <xf numFmtId="0" fontId="0" fillId="16" borderId="7" xfId="0" applyFill="1" applyBorder="1" applyAlignment="1">
      <alignment horizontal="left"/>
    </xf>
    <xf numFmtId="0" fontId="2" fillId="15" borderId="14" xfId="0" applyFont="1" applyFill="1" applyBorder="1" applyAlignment="1">
      <alignment horizontal="left" wrapText="1"/>
    </xf>
    <xf numFmtId="0" fontId="2" fillId="15" borderId="0" xfId="0" applyFont="1" applyFill="1" applyBorder="1" applyAlignment="1">
      <alignment horizontal="left" wrapText="1"/>
    </xf>
    <xf numFmtId="0" fontId="2" fillId="15" borderId="6" xfId="0" applyFont="1" applyFill="1" applyBorder="1" applyAlignment="1">
      <alignment horizontal="left" wrapText="1"/>
    </xf>
    <xf numFmtId="0" fontId="0" fillId="15" borderId="21" xfId="0" applyFill="1" applyBorder="1" applyAlignment="1">
      <alignment horizontal="left" vertical="top" wrapText="1"/>
    </xf>
    <xf numFmtId="0" fontId="0" fillId="15" borderId="22" xfId="0" applyFill="1" applyBorder="1" applyAlignment="1">
      <alignment horizontal="left" vertical="top" wrapText="1"/>
    </xf>
    <xf numFmtId="0" fontId="0" fillId="15" borderId="23" xfId="0" applyFill="1" applyBorder="1" applyAlignment="1">
      <alignment horizontal="left" vertical="top" wrapText="1"/>
    </xf>
    <xf numFmtId="0" fontId="0" fillId="15" borderId="15" xfId="0" applyFill="1" applyBorder="1" applyAlignment="1">
      <alignment horizontal="left" vertical="top" wrapText="1"/>
    </xf>
    <xf numFmtId="0" fontId="0" fillId="15" borderId="16" xfId="0" applyFill="1" applyBorder="1" applyAlignment="1">
      <alignment horizontal="left" vertical="top" wrapText="1"/>
    </xf>
    <xf numFmtId="0" fontId="0" fillId="15" borderId="17" xfId="0" applyFill="1" applyBorder="1" applyAlignment="1">
      <alignment horizontal="left" vertical="top" wrapText="1"/>
    </xf>
    <xf numFmtId="0" fontId="3" fillId="16" borderId="8" xfId="0" applyFont="1" applyFill="1" applyBorder="1" applyAlignment="1">
      <alignment horizontal="center"/>
    </xf>
    <xf numFmtId="0" fontId="3" fillId="16" borderId="10" xfId="0" applyFont="1" applyFill="1" applyBorder="1" applyAlignment="1">
      <alignment horizontal="center"/>
    </xf>
  </cellXfs>
  <cellStyles count="49">
    <cellStyle name="20% - Accent1 2" xfId="5"/>
    <cellStyle name="20% - Accent1 3" xfId="6"/>
    <cellStyle name="20% - Accent1 4" xfId="7"/>
    <cellStyle name="20% - Accent2 2" xfId="8"/>
    <cellStyle name="20% - Accent2 3" xfId="9"/>
    <cellStyle name="20% - Accent2 4" xfId="10"/>
    <cellStyle name="20% - Accent3 2" xfId="11"/>
    <cellStyle name="20% - Accent3 3" xfId="12"/>
    <cellStyle name="20% - Accent3 4" xfId="13"/>
    <cellStyle name="20% - Accent4 2" xfId="14"/>
    <cellStyle name="20% - Accent4 3" xfId="15"/>
    <cellStyle name="20% - Accent4 4" xfId="16"/>
    <cellStyle name="20% - Accent5 2" xfId="17"/>
    <cellStyle name="20% - Accent5 3" xfId="18"/>
    <cellStyle name="20% - Accent5 4" xfId="19"/>
    <cellStyle name="20% - Accent6 2" xfId="20"/>
    <cellStyle name="20% - Accent6 3" xfId="21"/>
    <cellStyle name="20% - Accent6 4" xfId="22"/>
    <cellStyle name="40% - Accent1 2" xfId="23"/>
    <cellStyle name="40% - Accent1 3" xfId="24"/>
    <cellStyle name="40% - Accent1 4" xfId="25"/>
    <cellStyle name="40% - Accent2 2" xfId="26"/>
    <cellStyle name="40% - Accent2 3" xfId="27"/>
    <cellStyle name="40% - Accent2 4" xfId="28"/>
    <cellStyle name="40% - Accent3 2" xfId="29"/>
    <cellStyle name="40% - Accent3 3" xfId="30"/>
    <cellStyle name="40% - Accent3 4" xfId="31"/>
    <cellStyle name="40% - Accent4 2" xfId="32"/>
    <cellStyle name="40% - Accent4 3" xfId="33"/>
    <cellStyle name="40% - Accent4 4" xfId="34"/>
    <cellStyle name="40% - Accent5 2" xfId="35"/>
    <cellStyle name="40% - Accent5 3" xfId="36"/>
    <cellStyle name="40% - Accent5 4" xfId="37"/>
    <cellStyle name="40% - Accent6 2" xfId="38"/>
    <cellStyle name="40% - Accent6 3" xfId="39"/>
    <cellStyle name="40% - Accent6 4" xfId="40"/>
    <cellStyle name="Comma" xfId="1" builtinId="3"/>
    <cellStyle name="Currency" xfId="2" builtinId="4"/>
    <cellStyle name="Currency 2" xfId="41"/>
    <cellStyle name="Currency 3" xfId="42"/>
    <cellStyle name="Normal" xfId="0" builtinId="0"/>
    <cellStyle name="Normal 2" xfId="4"/>
    <cellStyle name="Normal 2 2" xfId="43"/>
    <cellStyle name="Note 2" xfId="44"/>
    <cellStyle name="Note 3" xfId="45"/>
    <cellStyle name="Note 4" xfId="46"/>
    <cellStyle name="Percent" xfId="3" builtinId="5"/>
    <cellStyle name="Percent 2" xfId="47"/>
    <cellStyle name="Percent 3"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846666</xdr:colOff>
      <xdr:row>1</xdr:row>
      <xdr:rowOff>52918</xdr:rowOff>
    </xdr:from>
    <xdr:to>
      <xdr:col>15</xdr:col>
      <xdr:colOff>42333</xdr:colOff>
      <xdr:row>3</xdr:row>
      <xdr:rowOff>49449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256991" y="633943"/>
          <a:ext cx="3843867" cy="5204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95250</xdr:colOff>
      <xdr:row>1</xdr:row>
      <xdr:rowOff>63500</xdr:rowOff>
    </xdr:from>
    <xdr:to>
      <xdr:col>13</xdr:col>
      <xdr:colOff>179916</xdr:colOff>
      <xdr:row>3</xdr:row>
      <xdr:rowOff>60031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106583" y="264583"/>
          <a:ext cx="3841750" cy="52569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169333</xdr:colOff>
      <xdr:row>1</xdr:row>
      <xdr:rowOff>74084</xdr:rowOff>
    </xdr:from>
    <xdr:to>
      <xdr:col>16</xdr:col>
      <xdr:colOff>95249</xdr:colOff>
      <xdr:row>3</xdr:row>
      <xdr:rowOff>70615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608358" y="655109"/>
          <a:ext cx="3812116" cy="52040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529169</xdr:colOff>
      <xdr:row>1</xdr:row>
      <xdr:rowOff>52917</xdr:rowOff>
    </xdr:from>
    <xdr:to>
      <xdr:col>15</xdr:col>
      <xdr:colOff>74086</xdr:colOff>
      <xdr:row>3</xdr:row>
      <xdr:rowOff>49448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926919" y="254000"/>
          <a:ext cx="3841750" cy="52569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1206499</xdr:colOff>
      <xdr:row>1</xdr:row>
      <xdr:rowOff>95251</xdr:rowOff>
    </xdr:from>
    <xdr:to>
      <xdr:col>15</xdr:col>
      <xdr:colOff>31749</xdr:colOff>
      <xdr:row>3</xdr:row>
      <xdr:rowOff>91782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816849" y="676276"/>
          <a:ext cx="3850216" cy="52040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127000</xdr:colOff>
      <xdr:row>1</xdr:row>
      <xdr:rowOff>137583</xdr:rowOff>
    </xdr:from>
    <xdr:to>
      <xdr:col>13</xdr:col>
      <xdr:colOff>148167</xdr:colOff>
      <xdr:row>3</xdr:row>
      <xdr:rowOff>134114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813550" y="718608"/>
          <a:ext cx="3812117" cy="52040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291042</xdr:colOff>
      <xdr:row>1</xdr:row>
      <xdr:rowOff>84667</xdr:rowOff>
    </xdr:from>
    <xdr:to>
      <xdr:col>12</xdr:col>
      <xdr:colOff>164042</xdr:colOff>
      <xdr:row>3</xdr:row>
      <xdr:rowOff>81198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139517" y="770467"/>
          <a:ext cx="3825875" cy="52040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433917</xdr:colOff>
      <xdr:row>1</xdr:row>
      <xdr:rowOff>105833</xdr:rowOff>
    </xdr:from>
    <xdr:to>
      <xdr:col>14</xdr:col>
      <xdr:colOff>148167</xdr:colOff>
      <xdr:row>3</xdr:row>
      <xdr:rowOff>102364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207250" y="306916"/>
          <a:ext cx="3841750" cy="52569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730249</xdr:colOff>
      <xdr:row>1</xdr:row>
      <xdr:rowOff>52916</xdr:rowOff>
    </xdr:from>
    <xdr:to>
      <xdr:col>14</xdr:col>
      <xdr:colOff>10583</xdr:colOff>
      <xdr:row>3</xdr:row>
      <xdr:rowOff>49447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545916" y="253999"/>
          <a:ext cx="3841750" cy="52569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137584</xdr:colOff>
      <xdr:row>1</xdr:row>
      <xdr:rowOff>95251</xdr:rowOff>
    </xdr:from>
    <xdr:to>
      <xdr:col>14</xdr:col>
      <xdr:colOff>476251</xdr:colOff>
      <xdr:row>3</xdr:row>
      <xdr:rowOff>91782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433859" y="676276"/>
          <a:ext cx="3843867" cy="52040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116417</xdr:colOff>
      <xdr:row>1</xdr:row>
      <xdr:rowOff>84667</xdr:rowOff>
    </xdr:from>
    <xdr:to>
      <xdr:col>16</xdr:col>
      <xdr:colOff>0</xdr:colOff>
      <xdr:row>3</xdr:row>
      <xdr:rowOff>81198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974667" y="665692"/>
          <a:ext cx="3829050" cy="520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1111250</xdr:colOff>
      <xdr:row>1</xdr:row>
      <xdr:rowOff>116416</xdr:rowOff>
    </xdr:from>
    <xdr:to>
      <xdr:col>15</xdr:col>
      <xdr:colOff>52916</xdr:colOff>
      <xdr:row>3</xdr:row>
      <xdr:rowOff>112947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759700" y="697441"/>
          <a:ext cx="3818466" cy="520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1153583</xdr:colOff>
      <xdr:row>1</xdr:row>
      <xdr:rowOff>105834</xdr:rowOff>
    </xdr:from>
    <xdr:to>
      <xdr:col>15</xdr:col>
      <xdr:colOff>63500</xdr:colOff>
      <xdr:row>3</xdr:row>
      <xdr:rowOff>102365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516283" y="686859"/>
          <a:ext cx="3834342" cy="520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222250</xdr:colOff>
      <xdr:row>1</xdr:row>
      <xdr:rowOff>21167</xdr:rowOff>
    </xdr:from>
    <xdr:to>
      <xdr:col>16</xdr:col>
      <xdr:colOff>95250</xdr:colOff>
      <xdr:row>3</xdr:row>
      <xdr:rowOff>17698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832600" y="602192"/>
          <a:ext cx="3816350" cy="5204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571501</xdr:colOff>
      <xdr:row>1</xdr:row>
      <xdr:rowOff>95250</xdr:rowOff>
    </xdr:from>
    <xdr:to>
      <xdr:col>17</xdr:col>
      <xdr:colOff>116417</xdr:colOff>
      <xdr:row>3</xdr:row>
      <xdr:rowOff>91781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725834" y="296333"/>
          <a:ext cx="3841750" cy="5256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582085</xdr:colOff>
      <xdr:row>1</xdr:row>
      <xdr:rowOff>158750</xdr:rowOff>
    </xdr:from>
    <xdr:to>
      <xdr:col>15</xdr:col>
      <xdr:colOff>127001</xdr:colOff>
      <xdr:row>3</xdr:row>
      <xdr:rowOff>155281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942668" y="359833"/>
          <a:ext cx="3841750" cy="5256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1</xdr:row>
      <xdr:rowOff>105834</xdr:rowOff>
    </xdr:from>
    <xdr:to>
      <xdr:col>15</xdr:col>
      <xdr:colOff>158750</xdr:colOff>
      <xdr:row>3</xdr:row>
      <xdr:rowOff>102365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868583" y="306917"/>
          <a:ext cx="3841750" cy="52569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1693334</xdr:colOff>
      <xdr:row>1</xdr:row>
      <xdr:rowOff>63500</xdr:rowOff>
    </xdr:from>
    <xdr:to>
      <xdr:col>15</xdr:col>
      <xdr:colOff>169334</xdr:colOff>
      <xdr:row>3</xdr:row>
      <xdr:rowOff>60031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297334" y="264583"/>
          <a:ext cx="3841750" cy="5256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592667</xdr:colOff>
      <xdr:row>1</xdr:row>
      <xdr:rowOff>84666</xdr:rowOff>
    </xdr:from>
    <xdr:to>
      <xdr:col>15</xdr:col>
      <xdr:colOff>137584</xdr:colOff>
      <xdr:row>3</xdr:row>
      <xdr:rowOff>81197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625167" y="285749"/>
          <a:ext cx="3841750" cy="5256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zoomScale="90" zoomScaleNormal="90" workbookViewId="0">
      <selection activeCell="O41" sqref="O41"/>
    </sheetView>
  </sheetViews>
  <sheetFormatPr defaultRowHeight="15" x14ac:dyDescent="0.25"/>
  <cols>
    <col min="1" max="1" width="3.7109375" style="1" customWidth="1"/>
    <col min="2" max="2" width="3.42578125" style="1" customWidth="1"/>
    <col min="3" max="3" width="27.7109375" style="1" customWidth="1"/>
    <col min="4" max="8" width="10.42578125" style="1" customWidth="1"/>
    <col min="9" max="9" width="9.140625" style="1"/>
    <col min="10" max="10" width="19.7109375" style="1" customWidth="1"/>
    <col min="11" max="15" width="10" style="1" customWidth="1"/>
    <col min="16" max="16" width="3.140625" style="1" customWidth="1"/>
    <col min="17" max="16384" width="9.140625" style="1"/>
  </cols>
  <sheetData>
    <row r="1" spans="2:16" ht="15.75" thickBot="1" x14ac:dyDescent="0.3"/>
    <row r="2" spans="2:16" ht="26.25" x14ac:dyDescent="0.4">
      <c r="B2" s="2" t="s">
        <v>71</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209" t="s">
        <v>72</v>
      </c>
      <c r="E4" s="210"/>
      <c r="F4" s="210"/>
      <c r="G4" s="210"/>
      <c r="H4" s="211"/>
      <c r="I4" s="6"/>
      <c r="J4" s="6"/>
      <c r="K4" s="6"/>
      <c r="L4" s="6"/>
      <c r="M4" s="6"/>
      <c r="N4" s="6"/>
      <c r="O4" s="6"/>
      <c r="P4" s="7"/>
    </row>
    <row r="5" spans="2:16" x14ac:dyDescent="0.25">
      <c r="B5" s="5"/>
      <c r="C5" s="8" t="s">
        <v>2</v>
      </c>
      <c r="D5" s="9" t="s">
        <v>73</v>
      </c>
      <c r="E5" s="10"/>
      <c r="F5" s="10"/>
      <c r="G5" s="10"/>
      <c r="H5" s="11"/>
      <c r="I5" s="6"/>
      <c r="J5" s="6"/>
      <c r="K5" s="6"/>
      <c r="L5" s="6"/>
      <c r="M5" s="6"/>
      <c r="N5" s="6"/>
      <c r="O5" s="6"/>
      <c r="P5" s="7"/>
    </row>
    <row r="6" spans="2:16" x14ac:dyDescent="0.25">
      <c r="B6" s="5"/>
      <c r="C6" s="8" t="s">
        <v>4</v>
      </c>
      <c r="D6" s="209" t="s">
        <v>5</v>
      </c>
      <c r="E6" s="210"/>
      <c r="F6" s="210"/>
      <c r="G6" s="210"/>
      <c r="H6" s="211"/>
      <c r="I6" s="6"/>
      <c r="J6" s="6"/>
      <c r="K6" s="6"/>
      <c r="L6" s="6"/>
      <c r="M6" s="6"/>
      <c r="N6" s="6"/>
      <c r="O6" s="6"/>
      <c r="P6" s="7"/>
    </row>
    <row r="7" spans="2:16" x14ac:dyDescent="0.25">
      <c r="B7" s="5"/>
      <c r="C7" s="8" t="s">
        <v>6</v>
      </c>
      <c r="D7" s="12" t="s">
        <v>9</v>
      </c>
      <c r="E7" s="212" t="s">
        <v>10</v>
      </c>
      <c r="F7" s="212"/>
      <c r="G7" s="212"/>
      <c r="H7" s="212"/>
      <c r="I7" s="212"/>
      <c r="J7" s="212"/>
      <c r="P7" s="7"/>
    </row>
    <row r="8" spans="2:16" x14ac:dyDescent="0.25">
      <c r="B8" s="5"/>
      <c r="C8" s="8" t="s">
        <v>11</v>
      </c>
      <c r="D8" s="12" t="s">
        <v>9</v>
      </c>
      <c r="E8" s="212" t="s">
        <v>13</v>
      </c>
      <c r="F8" s="212"/>
      <c r="G8" s="212"/>
      <c r="H8" s="212"/>
      <c r="I8" s="212"/>
      <c r="J8" s="212"/>
      <c r="P8" s="7"/>
    </row>
    <row r="9" spans="2:16" x14ac:dyDescent="0.25">
      <c r="B9" s="5"/>
      <c r="C9" s="6"/>
      <c r="D9" s="6"/>
      <c r="E9" s="6"/>
      <c r="F9" s="6"/>
      <c r="G9" s="6"/>
      <c r="H9" s="6"/>
      <c r="I9" s="6"/>
      <c r="J9" s="6"/>
      <c r="K9" s="6"/>
      <c r="L9" s="6"/>
      <c r="M9" s="6"/>
      <c r="N9" s="6"/>
      <c r="O9" s="6"/>
      <c r="P9" s="7"/>
    </row>
    <row r="10" spans="2:16" x14ac:dyDescent="0.25">
      <c r="B10" s="5"/>
      <c r="C10" s="14" t="s">
        <v>14</v>
      </c>
      <c r="D10" s="216" t="s">
        <v>74</v>
      </c>
      <c r="E10" s="215"/>
      <c r="F10" s="215"/>
      <c r="G10" s="215"/>
      <c r="H10" s="215"/>
      <c r="I10" s="215"/>
      <c r="J10" s="215"/>
      <c r="K10" s="215"/>
      <c r="L10" s="215"/>
      <c r="M10" s="215"/>
      <c r="N10" s="215"/>
      <c r="O10" s="215"/>
      <c r="P10" s="7"/>
    </row>
    <row r="11" spans="2:16" x14ac:dyDescent="0.25">
      <c r="B11" s="5"/>
      <c r="C11" s="217" t="s">
        <v>16</v>
      </c>
      <c r="D11" s="218" t="s">
        <v>75</v>
      </c>
      <c r="E11" s="216"/>
      <c r="F11" s="216"/>
      <c r="G11" s="216"/>
      <c r="H11" s="216"/>
      <c r="I11" s="216"/>
      <c r="J11" s="216"/>
      <c r="K11" s="216"/>
      <c r="L11" s="216"/>
      <c r="M11" s="216"/>
      <c r="N11" s="216"/>
      <c r="O11" s="216"/>
      <c r="P11" s="7"/>
    </row>
    <row r="12" spans="2:16" x14ac:dyDescent="0.25">
      <c r="B12" s="5"/>
      <c r="C12" s="217"/>
      <c r="D12" s="216"/>
      <c r="E12" s="216"/>
      <c r="F12" s="216"/>
      <c r="G12" s="216"/>
      <c r="H12" s="216"/>
      <c r="I12" s="216"/>
      <c r="J12" s="216"/>
      <c r="K12" s="216"/>
      <c r="L12" s="216"/>
      <c r="M12" s="216"/>
      <c r="N12" s="216"/>
      <c r="O12" s="216"/>
      <c r="P12" s="7"/>
    </row>
    <row r="13" spans="2:16" ht="16.5" customHeight="1" x14ac:dyDescent="0.25">
      <c r="B13" s="5"/>
      <c r="C13" s="217"/>
      <c r="D13" s="216"/>
      <c r="E13" s="216"/>
      <c r="F13" s="216"/>
      <c r="G13" s="216"/>
      <c r="H13" s="216"/>
      <c r="I13" s="216"/>
      <c r="J13" s="216"/>
      <c r="K13" s="216"/>
      <c r="L13" s="216"/>
      <c r="M13" s="216"/>
      <c r="N13" s="216"/>
      <c r="O13" s="216"/>
      <c r="P13" s="7"/>
    </row>
    <row r="14" spans="2:16" x14ac:dyDescent="0.25">
      <c r="B14" s="5"/>
      <c r="C14" s="6"/>
      <c r="D14" s="6"/>
      <c r="E14" s="6"/>
      <c r="F14" s="6"/>
      <c r="G14" s="6"/>
      <c r="H14" s="6"/>
      <c r="I14" s="6"/>
      <c r="J14" s="6"/>
      <c r="K14" s="6"/>
      <c r="L14" s="6"/>
      <c r="M14" s="6"/>
      <c r="N14" s="6"/>
      <c r="O14" s="6"/>
      <c r="P14" s="7"/>
    </row>
    <row r="15" spans="2:16" x14ac:dyDescent="0.25">
      <c r="B15" s="5"/>
      <c r="C15" s="213" t="s">
        <v>18</v>
      </c>
      <c r="D15" s="216" t="s">
        <v>76</v>
      </c>
      <c r="E15" s="216"/>
      <c r="F15" s="216"/>
      <c r="G15" s="216"/>
      <c r="H15" s="216"/>
      <c r="I15" s="216"/>
      <c r="J15" s="216"/>
      <c r="K15" s="216"/>
      <c r="L15" s="216"/>
      <c r="M15" s="216"/>
      <c r="N15" s="216"/>
      <c r="O15" s="216"/>
      <c r="P15" s="7"/>
    </row>
    <row r="16" spans="2:16" x14ac:dyDescent="0.25">
      <c r="B16" s="5"/>
      <c r="C16" s="214"/>
      <c r="D16" s="216"/>
      <c r="E16" s="216"/>
      <c r="F16" s="216"/>
      <c r="G16" s="216"/>
      <c r="H16" s="216"/>
      <c r="I16" s="216"/>
      <c r="J16" s="216"/>
      <c r="K16" s="216"/>
      <c r="L16" s="216"/>
      <c r="M16" s="216"/>
      <c r="N16" s="216"/>
      <c r="O16" s="216"/>
      <c r="P16" s="7"/>
    </row>
    <row r="17" spans="2:16" x14ac:dyDescent="0.25">
      <c r="B17" s="5"/>
      <c r="C17" s="213" t="s">
        <v>20</v>
      </c>
      <c r="D17" s="215" t="s">
        <v>21</v>
      </c>
      <c r="E17" s="215"/>
      <c r="F17" s="215"/>
      <c r="G17" s="215"/>
      <c r="H17" s="215"/>
      <c r="I17" s="215"/>
      <c r="J17" s="215"/>
      <c r="K17" s="215"/>
      <c r="L17" s="215"/>
      <c r="M17" s="215"/>
      <c r="N17" s="215"/>
      <c r="O17" s="215"/>
      <c r="P17" s="7"/>
    </row>
    <row r="18" spans="2:16" x14ac:dyDescent="0.25">
      <c r="B18" s="5"/>
      <c r="C18" s="214"/>
      <c r="D18" s="215"/>
      <c r="E18" s="215"/>
      <c r="F18" s="215"/>
      <c r="G18" s="215"/>
      <c r="H18" s="215"/>
      <c r="I18" s="215"/>
      <c r="J18" s="215"/>
      <c r="K18" s="215"/>
      <c r="L18" s="215"/>
      <c r="M18" s="215"/>
      <c r="N18" s="215"/>
      <c r="O18" s="215"/>
      <c r="P18" s="7"/>
    </row>
    <row r="19" spans="2:16" x14ac:dyDescent="0.25">
      <c r="B19" s="5"/>
      <c r="C19" s="6"/>
      <c r="D19" s="6"/>
      <c r="E19" s="6"/>
      <c r="F19" s="6"/>
      <c r="G19" s="6"/>
      <c r="H19" s="6"/>
      <c r="I19" s="6"/>
      <c r="J19" s="6"/>
      <c r="K19" s="6"/>
      <c r="L19" s="6"/>
      <c r="M19" s="6"/>
      <c r="N19" s="6"/>
      <c r="O19" s="6"/>
      <c r="P19" s="7"/>
    </row>
    <row r="20" spans="2:16" x14ac:dyDescent="0.25">
      <c r="B20" s="5"/>
      <c r="C20" s="13" t="s">
        <v>238</v>
      </c>
      <c r="D20" s="6"/>
      <c r="E20" s="6"/>
      <c r="F20" s="6"/>
      <c r="G20" s="6"/>
      <c r="H20" s="6"/>
      <c r="I20" s="6"/>
      <c r="J20" s="13" t="s">
        <v>239</v>
      </c>
      <c r="K20" s="6"/>
      <c r="L20" s="6"/>
      <c r="M20" s="6"/>
      <c r="N20" s="6"/>
      <c r="O20" s="6"/>
      <c r="P20" s="7"/>
    </row>
    <row r="21" spans="2:16" x14ac:dyDescent="0.25">
      <c r="B21" s="5"/>
      <c r="C21" s="12" t="s">
        <v>79</v>
      </c>
      <c r="D21" s="12">
        <v>2009</v>
      </c>
      <c r="E21" s="12">
        <v>2010</v>
      </c>
      <c r="F21" s="12">
        <v>2011</v>
      </c>
      <c r="G21" s="12">
        <v>2012</v>
      </c>
      <c r="H21" s="12">
        <v>2013</v>
      </c>
      <c r="I21" s="6"/>
      <c r="J21" s="12" t="s">
        <v>79</v>
      </c>
      <c r="K21" s="42">
        <v>2009</v>
      </c>
      <c r="L21" s="42">
        <v>2010</v>
      </c>
      <c r="M21" s="42">
        <v>2011</v>
      </c>
      <c r="N21" s="42">
        <v>2012</v>
      </c>
      <c r="O21" s="42">
        <v>2013</v>
      </c>
      <c r="P21" s="7"/>
    </row>
    <row r="22" spans="2:16" x14ac:dyDescent="0.25">
      <c r="B22" s="5"/>
      <c r="C22" s="16" t="s">
        <v>23</v>
      </c>
      <c r="D22" s="65">
        <v>315</v>
      </c>
      <c r="E22" s="65">
        <v>215</v>
      </c>
      <c r="F22" s="65">
        <v>255</v>
      </c>
      <c r="G22" s="65">
        <v>196</v>
      </c>
      <c r="H22" s="65">
        <v>212</v>
      </c>
      <c r="I22" s="6"/>
      <c r="J22" s="16" t="s">
        <v>23</v>
      </c>
      <c r="K22" s="65">
        <v>226</v>
      </c>
      <c r="L22" s="65">
        <v>250</v>
      </c>
      <c r="M22" s="65">
        <v>158</v>
      </c>
      <c r="N22" s="65">
        <v>165</v>
      </c>
      <c r="O22" s="65">
        <v>192</v>
      </c>
      <c r="P22" s="7"/>
    </row>
    <row r="23" spans="2:16" x14ac:dyDescent="0.25">
      <c r="B23" s="5"/>
      <c r="C23" s="16" t="s">
        <v>24</v>
      </c>
      <c r="D23" s="65">
        <v>171</v>
      </c>
      <c r="E23" s="65">
        <v>124</v>
      </c>
      <c r="F23" s="65">
        <v>144</v>
      </c>
      <c r="G23" s="65">
        <v>131</v>
      </c>
      <c r="H23" s="65">
        <v>136</v>
      </c>
      <c r="I23" s="6"/>
      <c r="J23" s="16" t="s">
        <v>24</v>
      </c>
      <c r="K23" s="65">
        <v>144</v>
      </c>
      <c r="L23" s="65">
        <v>144</v>
      </c>
      <c r="M23" s="65">
        <v>103</v>
      </c>
      <c r="N23" s="65">
        <v>93</v>
      </c>
      <c r="O23" s="65">
        <v>118</v>
      </c>
      <c r="P23" s="7"/>
    </row>
    <row r="24" spans="2:16" x14ac:dyDescent="0.25">
      <c r="B24" s="5"/>
      <c r="C24" s="19" t="s">
        <v>25</v>
      </c>
      <c r="D24" s="206">
        <f>SUM(D22:D23)</f>
        <v>486</v>
      </c>
      <c r="E24" s="206">
        <f t="shared" ref="E24:H24" si="0">SUM(E22:E23)</f>
        <v>339</v>
      </c>
      <c r="F24" s="206">
        <f t="shared" si="0"/>
        <v>399</v>
      </c>
      <c r="G24" s="206">
        <f t="shared" si="0"/>
        <v>327</v>
      </c>
      <c r="H24" s="206">
        <f t="shared" si="0"/>
        <v>348</v>
      </c>
      <c r="I24" s="6"/>
      <c r="J24" s="19" t="s">
        <v>25</v>
      </c>
      <c r="K24" s="206">
        <f>SUM(K22:K23)</f>
        <v>370</v>
      </c>
      <c r="L24" s="206">
        <f t="shared" ref="L24" si="1">SUM(L22:L23)</f>
        <v>394</v>
      </c>
      <c r="M24" s="206">
        <f t="shared" ref="M24" si="2">SUM(M22:M23)</f>
        <v>261</v>
      </c>
      <c r="N24" s="206">
        <f t="shared" ref="N24" si="3">SUM(N22:N23)</f>
        <v>258</v>
      </c>
      <c r="O24" s="206">
        <f t="shared" ref="O24" si="4">SUM(O22:O23)</f>
        <v>310</v>
      </c>
      <c r="P24" s="7"/>
    </row>
    <row r="25" spans="2:16" x14ac:dyDescent="0.25">
      <c r="B25" s="5"/>
      <c r="C25" s="6"/>
      <c r="D25" s="6"/>
      <c r="E25" s="6"/>
      <c r="F25" s="6"/>
      <c r="G25" s="6"/>
      <c r="H25" s="6"/>
      <c r="I25" s="6"/>
      <c r="J25" s="6"/>
      <c r="K25" s="6"/>
      <c r="L25" s="6"/>
      <c r="M25" s="6"/>
      <c r="N25" s="6"/>
      <c r="O25" s="6"/>
      <c r="P25" s="7"/>
    </row>
    <row r="26" spans="2:16" x14ac:dyDescent="0.25">
      <c r="B26" s="5"/>
      <c r="C26" s="13" t="s">
        <v>77</v>
      </c>
      <c r="D26" s="6"/>
      <c r="E26" s="6"/>
      <c r="F26" s="6"/>
      <c r="G26" s="6"/>
      <c r="H26" s="6"/>
      <c r="I26" s="6"/>
      <c r="J26" s="13" t="s">
        <v>78</v>
      </c>
      <c r="K26" s="6"/>
      <c r="L26" s="6"/>
      <c r="M26" s="6"/>
      <c r="N26" s="6"/>
      <c r="O26" s="6"/>
      <c r="P26" s="7"/>
    </row>
    <row r="27" spans="2:16" x14ac:dyDescent="0.25">
      <c r="B27" s="5"/>
      <c r="C27" s="12" t="s">
        <v>79</v>
      </c>
      <c r="D27" s="12">
        <v>2009</v>
      </c>
      <c r="E27" s="12">
        <v>2010</v>
      </c>
      <c r="F27" s="12">
        <v>2011</v>
      </c>
      <c r="G27" s="12">
        <v>2012</v>
      </c>
      <c r="H27" s="12">
        <v>2013</v>
      </c>
      <c r="I27" s="6"/>
      <c r="J27" s="12" t="s">
        <v>79</v>
      </c>
      <c r="K27" s="42">
        <v>2009</v>
      </c>
      <c r="L27" s="42">
        <v>2010</v>
      </c>
      <c r="M27" s="42">
        <v>2011</v>
      </c>
      <c r="N27" s="42">
        <v>2012</v>
      </c>
      <c r="O27" s="42">
        <v>2013</v>
      </c>
      <c r="P27" s="7"/>
    </row>
    <row r="28" spans="2:16" ht="15" customHeight="1" x14ac:dyDescent="0.25">
      <c r="B28" s="5"/>
      <c r="C28" s="16" t="s">
        <v>23</v>
      </c>
      <c r="D28" s="39">
        <v>0.189</v>
      </c>
      <c r="E28" s="39">
        <v>0.125</v>
      </c>
      <c r="F28" s="39">
        <v>0.14899999999999999</v>
      </c>
      <c r="G28" s="39">
        <v>0.111</v>
      </c>
      <c r="H28" s="39">
        <v>0.113</v>
      </c>
      <c r="I28" s="6"/>
      <c r="J28" s="16" t="s">
        <v>23</v>
      </c>
      <c r="K28" s="39">
        <v>0.13500000000000001</v>
      </c>
      <c r="L28" s="39">
        <v>0.14599999999999999</v>
      </c>
      <c r="M28" s="39">
        <v>9.2999999999999999E-2</v>
      </c>
      <c r="N28" s="39">
        <v>9.4E-2</v>
      </c>
      <c r="O28" s="39">
        <v>0.10199999999999999</v>
      </c>
      <c r="P28" s="7"/>
    </row>
    <row r="29" spans="2:16" x14ac:dyDescent="0.25">
      <c r="B29" s="5"/>
      <c r="C29" s="16" t="s">
        <v>24</v>
      </c>
      <c r="D29" s="39">
        <v>0.151</v>
      </c>
      <c r="E29" s="39">
        <v>0.107</v>
      </c>
      <c r="F29" s="39">
        <v>0.127</v>
      </c>
      <c r="G29" s="39">
        <v>0.114</v>
      </c>
      <c r="H29" s="39">
        <v>0.11600000000000001</v>
      </c>
      <c r="I29" s="6"/>
      <c r="J29" s="16" t="s">
        <v>24</v>
      </c>
      <c r="K29" s="39">
        <v>0.128</v>
      </c>
      <c r="L29" s="39">
        <v>0.125</v>
      </c>
      <c r="M29" s="39">
        <v>9.0999999999999998E-2</v>
      </c>
      <c r="N29" s="39">
        <v>8.1000000000000003E-2</v>
      </c>
      <c r="O29" s="39">
        <v>0.10100000000000001</v>
      </c>
      <c r="P29" s="7"/>
    </row>
    <row r="30" spans="2:16" x14ac:dyDescent="0.25">
      <c r="B30" s="5"/>
      <c r="C30" s="19" t="s">
        <v>25</v>
      </c>
      <c r="D30" s="38">
        <v>0.17399999999999999</v>
      </c>
      <c r="E30" s="38">
        <v>0.11799999999999999</v>
      </c>
      <c r="F30" s="38">
        <v>0.14099999999999999</v>
      </c>
      <c r="G30" s="38">
        <v>0.112</v>
      </c>
      <c r="H30" s="38">
        <v>0.114</v>
      </c>
      <c r="I30" s="6"/>
      <c r="J30" s="19" t="s">
        <v>25</v>
      </c>
      <c r="K30" s="38">
        <v>0.13200000000000001</v>
      </c>
      <c r="L30" s="38">
        <v>0.13700000000000001</v>
      </c>
      <c r="M30" s="38">
        <v>9.1999999999999998E-2</v>
      </c>
      <c r="N30" s="38">
        <v>8.8999999999999996E-2</v>
      </c>
      <c r="O30" s="38">
        <v>0.10199999999999999</v>
      </c>
      <c r="P30" s="7"/>
    </row>
    <row r="31" spans="2:16" ht="15.75" thickBot="1" x14ac:dyDescent="0.3">
      <c r="B31" s="24"/>
      <c r="C31" s="25"/>
      <c r="D31" s="25"/>
      <c r="E31" s="25"/>
      <c r="F31" s="25"/>
      <c r="G31" s="25"/>
      <c r="H31" s="25"/>
      <c r="I31" s="26"/>
      <c r="J31" s="25"/>
      <c r="K31" s="25"/>
      <c r="L31" s="25"/>
      <c r="M31" s="25"/>
      <c r="N31" s="25"/>
      <c r="O31" s="25"/>
      <c r="P31" s="27"/>
    </row>
    <row r="32" spans="2:16" x14ac:dyDescent="0.25">
      <c r="B32" s="6"/>
      <c r="C32" s="6"/>
      <c r="D32" s="6"/>
      <c r="E32" s="6"/>
      <c r="F32" s="6"/>
      <c r="G32" s="6"/>
      <c r="H32" s="6"/>
      <c r="I32" s="23"/>
      <c r="J32" s="6"/>
      <c r="K32" s="6"/>
      <c r="L32" s="6"/>
      <c r="M32" s="6"/>
      <c r="N32" s="6"/>
      <c r="O32" s="6"/>
      <c r="P32" s="6"/>
    </row>
    <row r="33" spans="2:16" x14ac:dyDescent="0.25">
      <c r="B33" s="6"/>
      <c r="C33" s="6"/>
      <c r="D33" s="6"/>
      <c r="E33" s="6"/>
      <c r="F33" s="6"/>
      <c r="G33" s="6"/>
      <c r="H33" s="6"/>
      <c r="I33" s="23"/>
      <c r="J33" s="6"/>
      <c r="K33" s="6"/>
      <c r="L33" s="6"/>
      <c r="M33" s="6"/>
      <c r="N33" s="6"/>
      <c r="O33" s="6"/>
      <c r="P33" s="6"/>
    </row>
    <row r="34" spans="2:16" x14ac:dyDescent="0.25">
      <c r="B34" s="6"/>
      <c r="C34" s="6"/>
      <c r="D34" s="6"/>
      <c r="E34" s="6"/>
      <c r="F34" s="6"/>
      <c r="G34" s="6"/>
      <c r="H34" s="6"/>
      <c r="I34" s="23"/>
      <c r="J34" s="6"/>
      <c r="K34" s="6"/>
      <c r="L34" s="6"/>
      <c r="M34" s="6"/>
      <c r="N34" s="6"/>
      <c r="O34" s="6"/>
      <c r="P34" s="6"/>
    </row>
    <row r="35" spans="2:16" x14ac:dyDescent="0.25">
      <c r="B35" s="6"/>
      <c r="C35" s="6"/>
      <c r="D35" s="6"/>
      <c r="E35" s="6"/>
      <c r="F35" s="6"/>
      <c r="G35" s="6"/>
      <c r="H35" s="6"/>
      <c r="I35" s="6"/>
      <c r="J35" s="6"/>
      <c r="K35" s="6"/>
      <c r="L35" s="6"/>
      <c r="M35" s="6"/>
      <c r="N35" s="6"/>
      <c r="O35" s="6"/>
      <c r="P35" s="6"/>
    </row>
    <row r="36" spans="2:16" x14ac:dyDescent="0.25">
      <c r="B36" s="6"/>
      <c r="C36" s="6"/>
      <c r="D36" s="6"/>
      <c r="E36" s="6"/>
      <c r="F36" s="6"/>
      <c r="G36" s="6"/>
      <c r="H36" s="6"/>
      <c r="I36" s="6"/>
      <c r="J36" s="6"/>
      <c r="K36" s="6"/>
      <c r="L36" s="6"/>
      <c r="M36" s="6"/>
      <c r="N36" s="6"/>
      <c r="O36" s="6"/>
      <c r="P36" s="6"/>
    </row>
    <row r="37" spans="2:16" x14ac:dyDescent="0.25">
      <c r="B37" s="6"/>
      <c r="C37" s="6"/>
      <c r="D37" s="6"/>
      <c r="E37" s="6"/>
      <c r="F37" s="6"/>
      <c r="G37" s="6"/>
      <c r="H37" s="6"/>
      <c r="I37" s="6"/>
      <c r="J37" s="6"/>
      <c r="K37" s="6"/>
      <c r="L37" s="6"/>
      <c r="M37" s="6"/>
      <c r="N37" s="6"/>
      <c r="O37" s="6"/>
      <c r="P37" s="6"/>
    </row>
    <row r="38" spans="2:16" x14ac:dyDescent="0.25">
      <c r="B38" s="6"/>
      <c r="C38" s="6"/>
      <c r="D38" s="6"/>
      <c r="E38" s="6"/>
      <c r="F38" s="6"/>
      <c r="G38" s="6"/>
      <c r="H38" s="6"/>
      <c r="I38" s="6"/>
      <c r="J38" s="6"/>
      <c r="K38" s="6"/>
      <c r="L38" s="6"/>
      <c r="M38" s="6"/>
      <c r="N38" s="6"/>
      <c r="O38" s="6"/>
      <c r="P38" s="6"/>
    </row>
    <row r="39" spans="2:16" x14ac:dyDescent="0.25">
      <c r="B39" s="6"/>
      <c r="C39" s="6"/>
      <c r="D39" s="6"/>
      <c r="E39" s="6"/>
      <c r="F39" s="6"/>
      <c r="G39" s="6"/>
      <c r="H39" s="6"/>
      <c r="I39" s="6"/>
      <c r="J39" s="6"/>
      <c r="K39" s="6"/>
      <c r="L39" s="6"/>
      <c r="M39" s="6"/>
      <c r="N39" s="6"/>
      <c r="O39" s="6"/>
      <c r="P39" s="6"/>
    </row>
    <row r="40" spans="2:16" x14ac:dyDescent="0.25">
      <c r="B40" s="6"/>
      <c r="C40" s="6"/>
      <c r="D40" s="6"/>
      <c r="E40" s="6"/>
      <c r="F40" s="6"/>
      <c r="G40" s="6"/>
      <c r="H40" s="6"/>
      <c r="I40" s="6"/>
      <c r="J40" s="6"/>
      <c r="K40" s="6"/>
      <c r="L40" s="6"/>
      <c r="M40" s="6"/>
      <c r="N40" s="6"/>
      <c r="O40" s="6"/>
      <c r="P40" s="6"/>
    </row>
  </sheetData>
  <mergeCells count="11">
    <mergeCell ref="D4:H4"/>
    <mergeCell ref="D6:H6"/>
    <mergeCell ref="E7:J7"/>
    <mergeCell ref="E8:J8"/>
    <mergeCell ref="C17:C18"/>
    <mergeCell ref="D17:O18"/>
    <mergeCell ref="D10:O10"/>
    <mergeCell ref="C11:C13"/>
    <mergeCell ref="D11:O13"/>
    <mergeCell ref="C15:C16"/>
    <mergeCell ref="D15:O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2"/>
  <sheetViews>
    <sheetView zoomScale="90" zoomScaleNormal="90" workbookViewId="0"/>
  </sheetViews>
  <sheetFormatPr defaultRowHeight="15" x14ac:dyDescent="0.25"/>
  <cols>
    <col min="1" max="1" width="3.7109375" style="1" customWidth="1"/>
    <col min="2" max="2" width="3.42578125" style="1" customWidth="1"/>
    <col min="3" max="3" width="41.7109375" style="1" customWidth="1"/>
    <col min="4" max="8" width="10.28515625" style="1" customWidth="1"/>
    <col min="9" max="13" width="9.140625" style="1"/>
    <col min="14" max="14" width="3.140625" style="1" customWidth="1"/>
    <col min="15" max="16384" width="9.140625" style="1"/>
  </cols>
  <sheetData>
    <row r="1" spans="2:14" ht="15.75" thickBot="1" x14ac:dyDescent="0.3"/>
    <row r="2" spans="2:14" ht="26.25" x14ac:dyDescent="0.4">
      <c r="B2" s="2" t="s">
        <v>90</v>
      </c>
      <c r="C2" s="3"/>
      <c r="D2" s="3"/>
      <c r="E2" s="3"/>
      <c r="F2" s="3"/>
      <c r="G2" s="3"/>
      <c r="H2" s="3"/>
      <c r="I2" s="3"/>
      <c r="J2" s="3"/>
      <c r="K2" s="3"/>
      <c r="L2" s="3"/>
      <c r="M2" s="3"/>
      <c r="N2" s="4"/>
    </row>
    <row r="3" spans="2:14" x14ac:dyDescent="0.25">
      <c r="B3" s="5"/>
      <c r="C3" s="6"/>
      <c r="D3" s="6"/>
      <c r="E3" s="6"/>
      <c r="F3" s="6"/>
      <c r="G3" s="6"/>
      <c r="H3" s="6"/>
      <c r="I3" s="6"/>
      <c r="J3" s="6"/>
      <c r="K3" s="6"/>
      <c r="L3" s="6"/>
      <c r="M3" s="6"/>
      <c r="N3" s="7"/>
    </row>
    <row r="4" spans="2:14" x14ac:dyDescent="0.25">
      <c r="B4" s="5"/>
      <c r="C4" s="8" t="s">
        <v>1</v>
      </c>
      <c r="D4" s="212" t="s">
        <v>91</v>
      </c>
      <c r="E4" s="212"/>
      <c r="F4" s="209"/>
      <c r="G4" s="169"/>
      <c r="H4" s="72"/>
      <c r="I4" s="6"/>
      <c r="J4" s="6"/>
      <c r="K4" s="6"/>
      <c r="L4" s="6"/>
      <c r="M4" s="6"/>
      <c r="N4" s="7"/>
    </row>
    <row r="5" spans="2:14" x14ac:dyDescent="0.25">
      <c r="B5" s="5"/>
      <c r="C5" s="8" t="s">
        <v>2</v>
      </c>
      <c r="D5" s="212" t="s">
        <v>3</v>
      </c>
      <c r="E5" s="212"/>
      <c r="F5" s="209"/>
      <c r="G5" s="170"/>
      <c r="H5" s="168"/>
      <c r="I5" s="6"/>
      <c r="J5" s="6"/>
      <c r="K5" s="6"/>
      <c r="L5" s="6"/>
      <c r="M5" s="6"/>
      <c r="N5" s="7"/>
    </row>
    <row r="6" spans="2:14" x14ac:dyDescent="0.25">
      <c r="B6" s="5"/>
      <c r="C6" s="8" t="s">
        <v>4</v>
      </c>
      <c r="D6" s="209" t="s">
        <v>5</v>
      </c>
      <c r="E6" s="210"/>
      <c r="F6" s="210"/>
      <c r="G6" s="226"/>
      <c r="H6" s="227"/>
      <c r="I6" s="6"/>
      <c r="J6" s="6"/>
      <c r="K6" s="6"/>
      <c r="L6" s="6"/>
      <c r="M6" s="6"/>
      <c r="N6" s="7"/>
    </row>
    <row r="7" spans="2:14" x14ac:dyDescent="0.25">
      <c r="B7" s="5"/>
      <c r="C7" s="8" t="s">
        <v>6</v>
      </c>
      <c r="D7" s="12" t="s">
        <v>9</v>
      </c>
      <c r="E7" s="209" t="s">
        <v>10</v>
      </c>
      <c r="F7" s="210"/>
      <c r="G7" s="210"/>
      <c r="H7" s="210"/>
      <c r="I7" s="210"/>
      <c r="J7" s="210"/>
      <c r="K7" s="210"/>
      <c r="L7" s="211"/>
      <c r="N7" s="7"/>
    </row>
    <row r="8" spans="2:14" x14ac:dyDescent="0.25">
      <c r="B8" s="5"/>
      <c r="C8" s="8" t="s">
        <v>11</v>
      </c>
      <c r="D8" s="12" t="s">
        <v>9</v>
      </c>
      <c r="E8" s="209" t="s">
        <v>13</v>
      </c>
      <c r="F8" s="210"/>
      <c r="G8" s="210"/>
      <c r="H8" s="210"/>
      <c r="I8" s="210"/>
      <c r="J8" s="210"/>
      <c r="K8" s="210"/>
      <c r="L8" s="211"/>
      <c r="N8" s="7"/>
    </row>
    <row r="9" spans="2:14" x14ac:dyDescent="0.25">
      <c r="B9" s="5"/>
      <c r="C9" s="6"/>
      <c r="D9" s="6"/>
      <c r="E9" s="6"/>
      <c r="F9" s="6"/>
      <c r="G9" s="6"/>
      <c r="H9" s="6"/>
      <c r="I9" s="6"/>
      <c r="J9" s="6"/>
      <c r="K9" s="6"/>
      <c r="L9" s="6"/>
      <c r="M9" s="6"/>
      <c r="N9" s="7"/>
    </row>
    <row r="10" spans="2:14" x14ac:dyDescent="0.25">
      <c r="B10" s="5"/>
      <c r="C10" s="14" t="s">
        <v>14</v>
      </c>
      <c r="D10" s="219" t="s">
        <v>92</v>
      </c>
      <c r="E10" s="220"/>
      <c r="F10" s="220"/>
      <c r="G10" s="220"/>
      <c r="H10" s="220"/>
      <c r="I10" s="220"/>
      <c r="J10" s="220"/>
      <c r="K10" s="220"/>
      <c r="L10" s="220"/>
      <c r="M10" s="221"/>
      <c r="N10" s="7"/>
    </row>
    <row r="11" spans="2:14" x14ac:dyDescent="0.25">
      <c r="B11" s="5"/>
      <c r="C11" s="217" t="s">
        <v>16</v>
      </c>
      <c r="D11" s="218" t="s">
        <v>93</v>
      </c>
      <c r="E11" s="216"/>
      <c r="F11" s="216"/>
      <c r="G11" s="216"/>
      <c r="H11" s="216"/>
      <c r="I11" s="216"/>
      <c r="J11" s="216"/>
      <c r="K11" s="216"/>
      <c r="L11" s="216"/>
      <c r="M11" s="216"/>
      <c r="N11" s="7"/>
    </row>
    <row r="12" spans="2:14" x14ac:dyDescent="0.25">
      <c r="B12" s="5"/>
      <c r="C12" s="217"/>
      <c r="D12" s="216"/>
      <c r="E12" s="216"/>
      <c r="F12" s="216"/>
      <c r="G12" s="216"/>
      <c r="H12" s="216"/>
      <c r="I12" s="216"/>
      <c r="J12" s="216"/>
      <c r="K12" s="216"/>
      <c r="L12" s="216"/>
      <c r="M12" s="216"/>
      <c r="N12" s="7"/>
    </row>
    <row r="13" spans="2:14" ht="45" customHeight="1" x14ac:dyDescent="0.25">
      <c r="B13" s="5"/>
      <c r="C13" s="217"/>
      <c r="D13" s="216"/>
      <c r="E13" s="216"/>
      <c r="F13" s="216"/>
      <c r="G13" s="216"/>
      <c r="H13" s="216"/>
      <c r="I13" s="216"/>
      <c r="J13" s="216"/>
      <c r="K13" s="216"/>
      <c r="L13" s="216"/>
      <c r="M13" s="216"/>
      <c r="N13" s="7"/>
    </row>
    <row r="14" spans="2:14" x14ac:dyDescent="0.25">
      <c r="B14" s="5"/>
      <c r="C14" s="6"/>
      <c r="D14" s="6"/>
      <c r="E14" s="6"/>
      <c r="F14" s="6"/>
      <c r="G14" s="6"/>
      <c r="H14" s="6"/>
      <c r="I14" s="6"/>
      <c r="J14" s="6"/>
      <c r="K14" s="6"/>
      <c r="L14" s="6"/>
      <c r="M14" s="6"/>
      <c r="N14" s="7"/>
    </row>
    <row r="15" spans="2:14" x14ac:dyDescent="0.25">
      <c r="B15" s="5"/>
      <c r="C15" s="213" t="s">
        <v>18</v>
      </c>
      <c r="D15" s="225" t="s">
        <v>94</v>
      </c>
      <c r="E15" s="225"/>
      <c r="F15" s="225"/>
      <c r="G15" s="225"/>
      <c r="H15" s="225"/>
      <c r="I15" s="225"/>
      <c r="J15" s="225"/>
      <c r="K15" s="225"/>
      <c r="L15" s="225"/>
      <c r="M15" s="225"/>
      <c r="N15" s="7"/>
    </row>
    <row r="16" spans="2:14" x14ac:dyDescent="0.25">
      <c r="B16" s="5"/>
      <c r="C16" s="222"/>
      <c r="D16" s="225"/>
      <c r="E16" s="225"/>
      <c r="F16" s="225"/>
      <c r="G16" s="225"/>
      <c r="H16" s="225"/>
      <c r="I16" s="225"/>
      <c r="J16" s="225"/>
      <c r="K16" s="225"/>
      <c r="L16" s="225"/>
      <c r="M16" s="225"/>
      <c r="N16" s="7"/>
    </row>
    <row r="17" spans="2:14" x14ac:dyDescent="0.25">
      <c r="B17" s="5"/>
      <c r="C17" s="213" t="s">
        <v>20</v>
      </c>
      <c r="D17" s="224" t="s">
        <v>21</v>
      </c>
      <c r="E17" s="224"/>
      <c r="F17" s="224"/>
      <c r="G17" s="224"/>
      <c r="H17" s="224"/>
      <c r="I17" s="224"/>
      <c r="J17" s="224"/>
      <c r="K17" s="224"/>
      <c r="L17" s="224"/>
      <c r="M17" s="224"/>
      <c r="N17" s="7"/>
    </row>
    <row r="18" spans="2:14" x14ac:dyDescent="0.25">
      <c r="B18" s="5"/>
      <c r="C18" s="214"/>
      <c r="D18" s="224"/>
      <c r="E18" s="224"/>
      <c r="F18" s="224"/>
      <c r="G18" s="224"/>
      <c r="H18" s="224"/>
      <c r="I18" s="224"/>
      <c r="J18" s="224"/>
      <c r="K18" s="224"/>
      <c r="L18" s="224"/>
      <c r="M18" s="224"/>
      <c r="N18" s="7"/>
    </row>
    <row r="19" spans="2:14" x14ac:dyDescent="0.25">
      <c r="B19" s="5"/>
      <c r="C19" s="6"/>
      <c r="D19" s="6"/>
      <c r="E19" s="6"/>
      <c r="F19" s="6"/>
      <c r="G19" s="6"/>
      <c r="H19" s="6"/>
      <c r="I19" s="6"/>
      <c r="J19" s="6"/>
      <c r="K19" s="6"/>
      <c r="L19" s="6"/>
      <c r="M19" s="6"/>
      <c r="N19" s="7"/>
    </row>
    <row r="20" spans="2:14" x14ac:dyDescent="0.25">
      <c r="B20" s="5"/>
      <c r="C20" s="12" t="s">
        <v>22</v>
      </c>
      <c r="D20" s="15">
        <v>2009</v>
      </c>
      <c r="E20" s="12">
        <v>2010</v>
      </c>
      <c r="F20" s="15">
        <v>2011</v>
      </c>
      <c r="G20" s="12">
        <v>2012</v>
      </c>
      <c r="H20" s="12">
        <v>2013</v>
      </c>
      <c r="I20" s="6"/>
      <c r="J20" s="52"/>
      <c r="K20" s="52"/>
      <c r="L20" s="52"/>
      <c r="M20" s="52"/>
      <c r="N20" s="7"/>
    </row>
    <row r="21" spans="2:14" ht="30" customHeight="1" x14ac:dyDescent="0.25">
      <c r="B21" s="5"/>
      <c r="C21" s="53" t="s">
        <v>95</v>
      </c>
      <c r="D21" s="54">
        <v>2422.1</v>
      </c>
      <c r="E21" s="54">
        <v>2633.8</v>
      </c>
      <c r="F21" s="54">
        <v>2516.8000000000002</v>
      </c>
      <c r="G21" s="54">
        <f>SUM(G22:G23)</f>
        <v>2671.4300000000003</v>
      </c>
      <c r="H21" s="54">
        <f>SUM(H22:H23)</f>
        <v>2692.3287000000005</v>
      </c>
      <c r="I21" s="6"/>
      <c r="J21" s="22"/>
      <c r="K21" s="22"/>
      <c r="L21" s="22"/>
      <c r="M21" s="22"/>
      <c r="N21" s="7"/>
    </row>
    <row r="22" spans="2:14" ht="15" customHeight="1" x14ac:dyDescent="0.25">
      <c r="B22" s="5"/>
      <c r="C22" s="16" t="s">
        <v>30</v>
      </c>
      <c r="D22" s="55">
        <v>1389.5</v>
      </c>
      <c r="E22" s="55">
        <v>1525.5</v>
      </c>
      <c r="F22" s="55">
        <v>1466.1</v>
      </c>
      <c r="G22" s="55">
        <v>1567.49</v>
      </c>
      <c r="H22" s="55">
        <v>1599.1359000000004</v>
      </c>
      <c r="I22" s="6"/>
      <c r="J22" s="223" t="s">
        <v>230</v>
      </c>
      <c r="K22" s="223"/>
      <c r="L22" s="223"/>
      <c r="M22" s="22"/>
      <c r="N22" s="7"/>
    </row>
    <row r="23" spans="2:14" x14ac:dyDescent="0.25">
      <c r="B23" s="5"/>
      <c r="C23" s="16" t="s">
        <v>31</v>
      </c>
      <c r="D23" s="55">
        <v>1032.7</v>
      </c>
      <c r="E23" s="55">
        <v>1108.3</v>
      </c>
      <c r="F23" s="55">
        <v>1050.7</v>
      </c>
      <c r="G23" s="55">
        <v>1103.94</v>
      </c>
      <c r="H23" s="55">
        <v>1093.1928</v>
      </c>
      <c r="I23" s="6"/>
      <c r="J23" s="223"/>
      <c r="K23" s="223"/>
      <c r="L23" s="223"/>
      <c r="M23" s="22"/>
      <c r="N23" s="7"/>
    </row>
    <row r="24" spans="2:14" ht="30" x14ac:dyDescent="0.25">
      <c r="B24" s="5"/>
      <c r="C24" s="53" t="s">
        <v>96</v>
      </c>
      <c r="D24" s="54">
        <v>44</v>
      </c>
      <c r="E24" s="54">
        <v>52.7</v>
      </c>
      <c r="F24" s="54">
        <v>61.5</v>
      </c>
      <c r="G24" s="54">
        <f>SUM(G25:G26)</f>
        <v>120.85</v>
      </c>
      <c r="H24" s="54">
        <f>SUM(H25:H26)</f>
        <v>125.17</v>
      </c>
      <c r="I24" s="6"/>
      <c r="J24" s="223"/>
      <c r="K24" s="223"/>
      <c r="L24" s="223"/>
      <c r="M24" s="22"/>
      <c r="N24" s="7"/>
    </row>
    <row r="25" spans="2:14" x14ac:dyDescent="0.25">
      <c r="B25" s="5"/>
      <c r="C25" s="16" t="s">
        <v>30</v>
      </c>
      <c r="D25" s="55">
        <v>44</v>
      </c>
      <c r="E25" s="55">
        <v>52.7</v>
      </c>
      <c r="F25" s="55">
        <v>60.5</v>
      </c>
      <c r="G25" s="55">
        <v>86.85</v>
      </c>
      <c r="H25" s="55">
        <v>87.87</v>
      </c>
      <c r="I25" s="6"/>
      <c r="J25" s="22"/>
      <c r="K25" s="22"/>
      <c r="L25" s="22"/>
      <c r="M25" s="22"/>
      <c r="N25" s="7"/>
    </row>
    <row r="26" spans="2:14" x14ac:dyDescent="0.25">
      <c r="B26" s="5"/>
      <c r="C26" s="16" t="s">
        <v>31</v>
      </c>
      <c r="D26" s="55"/>
      <c r="E26" s="55"/>
      <c r="F26" s="55">
        <v>32</v>
      </c>
      <c r="G26" s="55">
        <v>34</v>
      </c>
      <c r="H26" s="55">
        <v>37.299999999999997</v>
      </c>
      <c r="I26" s="6"/>
      <c r="J26" s="22"/>
      <c r="K26" s="22"/>
      <c r="L26" s="22"/>
      <c r="M26" s="22"/>
      <c r="N26" s="7"/>
    </row>
    <row r="27" spans="2:14" ht="30" x14ac:dyDescent="0.25">
      <c r="B27" s="5"/>
      <c r="C27" s="53" t="s">
        <v>97</v>
      </c>
      <c r="D27" s="54">
        <v>40.1</v>
      </c>
      <c r="E27" s="54">
        <v>44.1</v>
      </c>
      <c r="F27" s="54">
        <v>56.3</v>
      </c>
      <c r="G27" s="54">
        <f>SUM(G28:G29)</f>
        <v>83</v>
      </c>
      <c r="H27" s="54">
        <f>SUM(H28:H29)</f>
        <v>66.42</v>
      </c>
      <c r="I27" s="6"/>
      <c r="J27" s="22"/>
      <c r="K27" s="22"/>
      <c r="L27" s="22"/>
      <c r="M27" s="22"/>
      <c r="N27" s="7"/>
    </row>
    <row r="28" spans="2:14" x14ac:dyDescent="0.25">
      <c r="B28" s="5"/>
      <c r="C28" s="16" t="s">
        <v>30</v>
      </c>
      <c r="D28" s="55">
        <v>40.1</v>
      </c>
      <c r="E28" s="55">
        <v>44.1</v>
      </c>
      <c r="F28" s="55">
        <v>55.3</v>
      </c>
      <c r="G28" s="55">
        <v>49</v>
      </c>
      <c r="H28" s="55">
        <v>30.12</v>
      </c>
      <c r="I28" s="6"/>
      <c r="J28" s="22"/>
      <c r="K28" s="22"/>
      <c r="L28" s="22"/>
      <c r="M28" s="22"/>
      <c r="N28" s="7"/>
    </row>
    <row r="29" spans="2:14" x14ac:dyDescent="0.25">
      <c r="B29" s="5"/>
      <c r="C29" s="16" t="s">
        <v>31</v>
      </c>
      <c r="D29" s="55"/>
      <c r="E29" s="55"/>
      <c r="F29" s="55">
        <v>32</v>
      </c>
      <c r="G29" s="55">
        <v>34</v>
      </c>
      <c r="H29" s="55">
        <v>36.299999999999997</v>
      </c>
      <c r="I29" s="6"/>
      <c r="J29" s="22"/>
      <c r="K29" s="22"/>
      <c r="L29" s="22"/>
      <c r="M29" s="22"/>
      <c r="N29" s="7"/>
    </row>
    <row r="30" spans="2:14" ht="60" x14ac:dyDescent="0.25">
      <c r="B30" s="5"/>
      <c r="C30" s="53" t="s">
        <v>98</v>
      </c>
      <c r="D30" s="54">
        <v>35.299999999999997</v>
      </c>
      <c r="E30" s="54">
        <v>41.1</v>
      </c>
      <c r="F30" s="54">
        <v>55.3</v>
      </c>
      <c r="G30" s="54">
        <f>SUM(G31:G32)</f>
        <v>97.36</v>
      </c>
      <c r="H30" s="54">
        <f>SUM(H31:H32)</f>
        <v>0</v>
      </c>
      <c r="I30" s="6"/>
      <c r="J30" s="6"/>
      <c r="K30" s="6"/>
      <c r="L30" s="6"/>
      <c r="M30" s="6"/>
      <c r="N30" s="7"/>
    </row>
    <row r="31" spans="2:14" x14ac:dyDescent="0.25">
      <c r="B31" s="5"/>
      <c r="C31" s="16" t="s">
        <v>30</v>
      </c>
      <c r="D31" s="55">
        <v>35.299999999999997</v>
      </c>
      <c r="E31" s="55">
        <v>41.1</v>
      </c>
      <c r="F31" s="55">
        <v>46</v>
      </c>
      <c r="G31" s="167">
        <v>66.36</v>
      </c>
      <c r="H31" s="56"/>
      <c r="I31" s="6"/>
      <c r="J31" s="162"/>
      <c r="K31" s="162"/>
      <c r="L31" s="162"/>
      <c r="M31" s="162"/>
      <c r="N31" s="7"/>
    </row>
    <row r="32" spans="2:14" x14ac:dyDescent="0.25">
      <c r="B32" s="5"/>
      <c r="C32" s="16" t="s">
        <v>31</v>
      </c>
      <c r="D32" s="55"/>
      <c r="E32" s="55"/>
      <c r="F32" s="55">
        <v>27</v>
      </c>
      <c r="G32" s="167">
        <v>31</v>
      </c>
      <c r="H32" s="56"/>
      <c r="I32" s="6"/>
      <c r="J32" s="22"/>
      <c r="K32" s="22"/>
      <c r="L32" s="22"/>
      <c r="M32" s="22"/>
      <c r="N32" s="7"/>
    </row>
    <row r="33" spans="2:14" ht="15.75" thickBot="1" x14ac:dyDescent="0.3">
      <c r="B33" s="24"/>
      <c r="C33" s="25"/>
      <c r="D33" s="25"/>
      <c r="E33" s="25"/>
      <c r="F33" s="25"/>
      <c r="G33" s="25"/>
      <c r="H33" s="25"/>
      <c r="I33" s="25"/>
      <c r="J33" s="25"/>
      <c r="K33" s="25"/>
      <c r="L33" s="25"/>
      <c r="M33" s="25"/>
      <c r="N33" s="27"/>
    </row>
    <row r="34" spans="2:14" x14ac:dyDescent="0.25">
      <c r="B34" s="6"/>
      <c r="C34" s="6"/>
      <c r="D34" s="6"/>
      <c r="E34" s="6"/>
      <c r="F34" s="6"/>
      <c r="G34" s="6"/>
      <c r="H34" s="6"/>
      <c r="I34" s="23"/>
      <c r="J34" s="6"/>
      <c r="K34" s="6"/>
      <c r="L34" s="6"/>
      <c r="M34" s="6"/>
      <c r="N34" s="6"/>
    </row>
    <row r="35" spans="2:14" x14ac:dyDescent="0.25">
      <c r="B35" s="6"/>
      <c r="C35" s="6"/>
      <c r="D35" s="6"/>
      <c r="E35" s="6"/>
      <c r="F35" s="6"/>
      <c r="G35" s="6"/>
      <c r="H35" s="6"/>
      <c r="I35" s="23"/>
      <c r="J35" s="6"/>
      <c r="K35" s="6"/>
      <c r="L35" s="6"/>
      <c r="M35" s="6"/>
      <c r="N35" s="6"/>
    </row>
    <row r="36" spans="2:14" x14ac:dyDescent="0.25">
      <c r="B36" s="6"/>
      <c r="C36" s="6"/>
      <c r="D36" s="6"/>
      <c r="E36" s="6"/>
      <c r="F36" s="6"/>
      <c r="G36" s="6"/>
      <c r="H36" s="6"/>
      <c r="I36" s="23"/>
      <c r="J36" s="6"/>
      <c r="K36" s="6"/>
      <c r="L36" s="6"/>
      <c r="M36" s="6"/>
      <c r="N36" s="6"/>
    </row>
    <row r="37" spans="2:14" x14ac:dyDescent="0.25">
      <c r="B37" s="6"/>
      <c r="C37" s="6"/>
      <c r="D37" s="6"/>
      <c r="E37" s="6"/>
      <c r="F37" s="6"/>
      <c r="G37" s="6"/>
      <c r="H37" s="6"/>
      <c r="I37" s="6"/>
      <c r="J37" s="6"/>
      <c r="K37" s="6"/>
      <c r="L37" s="6"/>
      <c r="M37" s="6"/>
      <c r="N37" s="6"/>
    </row>
    <row r="38" spans="2:14" x14ac:dyDescent="0.25">
      <c r="B38" s="6"/>
      <c r="C38" s="6"/>
      <c r="D38" s="6"/>
      <c r="E38" s="6"/>
      <c r="F38" s="6"/>
      <c r="G38" s="6"/>
      <c r="H38" s="6"/>
      <c r="I38" s="6"/>
      <c r="J38" s="6"/>
      <c r="K38" s="6"/>
      <c r="L38" s="6"/>
      <c r="M38" s="6"/>
      <c r="N38" s="6"/>
    </row>
    <row r="39" spans="2:14" x14ac:dyDescent="0.25">
      <c r="B39" s="6"/>
      <c r="C39" s="6"/>
      <c r="D39" s="6"/>
      <c r="E39" s="6"/>
      <c r="F39" s="6"/>
      <c r="G39" s="6"/>
      <c r="H39" s="6"/>
      <c r="I39" s="6"/>
      <c r="N39" s="6"/>
    </row>
    <row r="40" spans="2:14" x14ac:dyDescent="0.25">
      <c r="B40" s="6"/>
      <c r="C40" s="6"/>
      <c r="D40" s="6"/>
      <c r="E40" s="6"/>
      <c r="F40" s="6"/>
      <c r="G40" s="6"/>
      <c r="H40" s="6"/>
      <c r="I40" s="6"/>
      <c r="N40" s="6"/>
    </row>
    <row r="41" spans="2:14" x14ac:dyDescent="0.25">
      <c r="B41" s="6"/>
      <c r="C41" s="6"/>
      <c r="D41" s="6"/>
      <c r="E41" s="6"/>
      <c r="F41" s="6"/>
      <c r="G41" s="6"/>
      <c r="H41" s="6"/>
      <c r="I41" s="6"/>
      <c r="N41" s="6"/>
    </row>
    <row r="42" spans="2:14" x14ac:dyDescent="0.25">
      <c r="B42" s="6"/>
      <c r="C42" s="6"/>
      <c r="D42" s="6"/>
      <c r="E42" s="6"/>
      <c r="F42" s="6"/>
      <c r="G42" s="6"/>
      <c r="H42" s="6"/>
      <c r="I42" s="6"/>
      <c r="N42" s="6"/>
    </row>
  </sheetData>
  <mergeCells count="13">
    <mergeCell ref="D4:F4"/>
    <mergeCell ref="D5:F5"/>
    <mergeCell ref="J22:L24"/>
    <mergeCell ref="C17:C18"/>
    <mergeCell ref="D17:M18"/>
    <mergeCell ref="D10:M10"/>
    <mergeCell ref="C11:C13"/>
    <mergeCell ref="D11:M13"/>
    <mergeCell ref="C15:C16"/>
    <mergeCell ref="D15:M16"/>
    <mergeCell ref="D6:H6"/>
    <mergeCell ref="E7:L7"/>
    <mergeCell ref="E8:L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1"/>
  <sheetViews>
    <sheetView zoomScale="90" zoomScaleNormal="90" workbookViewId="0"/>
  </sheetViews>
  <sheetFormatPr defaultRowHeight="15" x14ac:dyDescent="0.25"/>
  <cols>
    <col min="1" max="1" width="3.7109375" style="1" customWidth="1"/>
    <col min="2" max="2" width="3.42578125" style="1" customWidth="1"/>
    <col min="3" max="3" width="41.7109375" style="1" customWidth="1"/>
    <col min="4" max="8" width="10.7109375" style="1" customWidth="1"/>
    <col min="9" max="15" width="9.140625" style="1"/>
    <col min="16" max="16" width="3.42578125" style="1" customWidth="1"/>
    <col min="17" max="17" width="3.140625" style="1" customWidth="1"/>
    <col min="18" max="16384" width="9.140625" style="1"/>
  </cols>
  <sheetData>
    <row r="1" spans="2:17" ht="15.75" thickBot="1" x14ac:dyDescent="0.3"/>
    <row r="2" spans="2:17" ht="26.25" x14ac:dyDescent="0.4">
      <c r="B2" s="2" t="s">
        <v>99</v>
      </c>
      <c r="C2" s="3"/>
      <c r="D2" s="3"/>
      <c r="E2" s="3"/>
      <c r="F2" s="3"/>
      <c r="G2" s="3"/>
      <c r="H2" s="3"/>
      <c r="I2" s="3"/>
      <c r="J2" s="3"/>
      <c r="K2" s="3"/>
      <c r="L2" s="3"/>
      <c r="M2" s="3"/>
      <c r="N2" s="3"/>
      <c r="O2" s="3"/>
      <c r="P2" s="3"/>
      <c r="Q2" s="4"/>
    </row>
    <row r="3" spans="2:17" x14ac:dyDescent="0.25">
      <c r="B3" s="5"/>
      <c r="C3" s="6"/>
      <c r="D3" s="6"/>
      <c r="E3" s="6"/>
      <c r="F3" s="6"/>
      <c r="G3" s="6"/>
      <c r="H3" s="6"/>
      <c r="I3" s="6"/>
      <c r="J3" s="6"/>
      <c r="K3" s="6"/>
      <c r="L3" s="6"/>
      <c r="M3" s="6"/>
      <c r="N3" s="6"/>
      <c r="O3" s="6"/>
      <c r="P3" s="6"/>
      <c r="Q3" s="7"/>
    </row>
    <row r="4" spans="2:17" x14ac:dyDescent="0.25">
      <c r="B4" s="5"/>
      <c r="C4" s="8" t="s">
        <v>1</v>
      </c>
      <c r="D4" s="209" t="s">
        <v>100</v>
      </c>
      <c r="E4" s="210"/>
      <c r="F4" s="211"/>
      <c r="G4" s="6"/>
      <c r="H4" s="6"/>
      <c r="I4" s="6"/>
      <c r="J4" s="6"/>
      <c r="K4" s="6"/>
      <c r="L4" s="6"/>
      <c r="M4" s="6"/>
      <c r="N4" s="6"/>
      <c r="O4" s="6"/>
      <c r="P4" s="6"/>
      <c r="Q4" s="7"/>
    </row>
    <row r="5" spans="2:17" x14ac:dyDescent="0.25">
      <c r="B5" s="5"/>
      <c r="C5" s="8" t="s">
        <v>2</v>
      </c>
      <c r="D5" s="9" t="s">
        <v>101</v>
      </c>
      <c r="E5" s="10"/>
      <c r="F5" s="11"/>
      <c r="G5" s="6"/>
      <c r="H5" s="6"/>
      <c r="I5" s="6"/>
      <c r="J5" s="6"/>
      <c r="K5" s="6"/>
      <c r="L5" s="6"/>
      <c r="M5" s="6"/>
      <c r="N5" s="6"/>
      <c r="O5" s="6"/>
      <c r="P5" s="6"/>
      <c r="Q5" s="7"/>
    </row>
    <row r="6" spans="2:17" x14ac:dyDescent="0.25">
      <c r="B6" s="5"/>
      <c r="C6" s="8" t="s">
        <v>4</v>
      </c>
      <c r="D6" s="209" t="s">
        <v>5</v>
      </c>
      <c r="E6" s="210"/>
      <c r="F6" s="211"/>
      <c r="G6" s="6"/>
      <c r="H6" s="6"/>
      <c r="I6" s="6"/>
      <c r="J6" s="6"/>
      <c r="K6" s="6"/>
      <c r="L6" s="6"/>
      <c r="M6" s="6"/>
      <c r="N6" s="6"/>
      <c r="O6" s="6"/>
      <c r="P6" s="6"/>
      <c r="Q6" s="7"/>
    </row>
    <row r="7" spans="2:17" x14ac:dyDescent="0.25">
      <c r="B7" s="5"/>
      <c r="C7" s="8" t="s">
        <v>6</v>
      </c>
      <c r="D7" s="12" t="s">
        <v>9</v>
      </c>
      <c r="E7" s="209" t="s">
        <v>10</v>
      </c>
      <c r="F7" s="210"/>
      <c r="G7" s="210"/>
      <c r="H7" s="210"/>
      <c r="I7" s="210"/>
      <c r="J7" s="210"/>
      <c r="K7" s="210"/>
      <c r="L7" s="211"/>
      <c r="M7" s="6"/>
      <c r="Q7" s="7"/>
    </row>
    <row r="8" spans="2:17" x14ac:dyDescent="0.25">
      <c r="B8" s="5"/>
      <c r="C8" s="8" t="s">
        <v>11</v>
      </c>
      <c r="D8" s="12" t="s">
        <v>9</v>
      </c>
      <c r="E8" s="209" t="s">
        <v>13</v>
      </c>
      <c r="F8" s="210"/>
      <c r="G8" s="210"/>
      <c r="H8" s="210"/>
      <c r="I8" s="210"/>
      <c r="J8" s="210"/>
      <c r="K8" s="210"/>
      <c r="L8" s="211"/>
      <c r="M8" s="6"/>
      <c r="Q8" s="7"/>
    </row>
    <row r="9" spans="2:17" x14ac:dyDescent="0.25">
      <c r="B9" s="5"/>
      <c r="C9" s="6"/>
      <c r="D9" s="6"/>
      <c r="E9" s="6"/>
      <c r="F9" s="6"/>
      <c r="G9" s="6"/>
      <c r="H9" s="6"/>
      <c r="I9" s="6"/>
      <c r="J9" s="6"/>
      <c r="K9" s="6"/>
      <c r="L9" s="6"/>
      <c r="M9" s="6"/>
      <c r="N9" s="6"/>
      <c r="O9" s="6"/>
      <c r="P9" s="6"/>
      <c r="Q9" s="7"/>
    </row>
    <row r="10" spans="2:17" x14ac:dyDescent="0.25">
      <c r="B10" s="5"/>
      <c r="C10" s="14" t="s">
        <v>14</v>
      </c>
      <c r="D10" s="219" t="s">
        <v>102</v>
      </c>
      <c r="E10" s="220"/>
      <c r="F10" s="220"/>
      <c r="G10" s="220"/>
      <c r="H10" s="220"/>
      <c r="I10" s="220"/>
      <c r="J10" s="220"/>
      <c r="K10" s="220"/>
      <c r="L10" s="220"/>
      <c r="M10" s="220"/>
      <c r="N10" s="220"/>
      <c r="O10" s="221"/>
      <c r="P10" s="6"/>
      <c r="Q10" s="7"/>
    </row>
    <row r="11" spans="2:17" x14ac:dyDescent="0.25">
      <c r="B11" s="5"/>
      <c r="C11" s="217" t="s">
        <v>16</v>
      </c>
      <c r="D11" s="218" t="s">
        <v>103</v>
      </c>
      <c r="E11" s="216"/>
      <c r="F11" s="216"/>
      <c r="G11" s="216"/>
      <c r="H11" s="216"/>
      <c r="I11" s="216"/>
      <c r="J11" s="216"/>
      <c r="K11" s="216"/>
      <c r="L11" s="216"/>
      <c r="M11" s="216"/>
      <c r="N11" s="216"/>
      <c r="O11" s="216"/>
      <c r="P11" s="6"/>
      <c r="Q11" s="7"/>
    </row>
    <row r="12" spans="2:17" x14ac:dyDescent="0.25">
      <c r="B12" s="5"/>
      <c r="C12" s="217"/>
      <c r="D12" s="216"/>
      <c r="E12" s="216"/>
      <c r="F12" s="216"/>
      <c r="G12" s="216"/>
      <c r="H12" s="216"/>
      <c r="I12" s="216"/>
      <c r="J12" s="216"/>
      <c r="K12" s="216"/>
      <c r="L12" s="216"/>
      <c r="M12" s="216"/>
      <c r="N12" s="216"/>
      <c r="O12" s="216"/>
      <c r="P12" s="6"/>
      <c r="Q12" s="7"/>
    </row>
    <row r="13" spans="2:17" x14ac:dyDescent="0.25">
      <c r="B13" s="5"/>
      <c r="C13" s="6"/>
      <c r="D13" s="6"/>
      <c r="E13" s="6"/>
      <c r="F13" s="6"/>
      <c r="G13" s="6"/>
      <c r="H13" s="6"/>
      <c r="I13" s="6"/>
      <c r="J13" s="6"/>
      <c r="K13" s="6"/>
      <c r="L13" s="6"/>
      <c r="M13" s="6"/>
      <c r="N13" s="6"/>
      <c r="O13" s="6"/>
      <c r="P13" s="6"/>
      <c r="Q13" s="7"/>
    </row>
    <row r="14" spans="2:17" x14ac:dyDescent="0.25">
      <c r="B14" s="5"/>
      <c r="C14" s="213" t="s">
        <v>18</v>
      </c>
      <c r="D14" s="225" t="s">
        <v>104</v>
      </c>
      <c r="E14" s="225"/>
      <c r="F14" s="225"/>
      <c r="G14" s="225"/>
      <c r="H14" s="225"/>
      <c r="I14" s="225"/>
      <c r="J14" s="225"/>
      <c r="K14" s="225"/>
      <c r="L14" s="225"/>
      <c r="M14" s="225"/>
      <c r="N14" s="225"/>
      <c r="O14" s="225"/>
      <c r="P14" s="6"/>
      <c r="Q14" s="7"/>
    </row>
    <row r="15" spans="2:17" x14ac:dyDescent="0.25">
      <c r="B15" s="5"/>
      <c r="C15" s="222"/>
      <c r="D15" s="225"/>
      <c r="E15" s="225"/>
      <c r="F15" s="225"/>
      <c r="G15" s="225"/>
      <c r="H15" s="225"/>
      <c r="I15" s="225"/>
      <c r="J15" s="225"/>
      <c r="K15" s="225"/>
      <c r="L15" s="225"/>
      <c r="M15" s="225"/>
      <c r="N15" s="225"/>
      <c r="O15" s="225"/>
      <c r="P15" s="6"/>
      <c r="Q15" s="7"/>
    </row>
    <row r="16" spans="2:17" x14ac:dyDescent="0.25">
      <c r="B16" s="5"/>
      <c r="C16" s="213" t="s">
        <v>20</v>
      </c>
      <c r="D16" s="224" t="s">
        <v>21</v>
      </c>
      <c r="E16" s="224"/>
      <c r="F16" s="224"/>
      <c r="G16" s="224"/>
      <c r="H16" s="224"/>
      <c r="I16" s="224"/>
      <c r="J16" s="224"/>
      <c r="K16" s="224"/>
      <c r="L16" s="224"/>
      <c r="M16" s="224"/>
      <c r="N16" s="224"/>
      <c r="O16" s="224"/>
      <c r="P16" s="6"/>
      <c r="Q16" s="7"/>
    </row>
    <row r="17" spans="2:17" x14ac:dyDescent="0.25">
      <c r="B17" s="5"/>
      <c r="C17" s="214"/>
      <c r="D17" s="224"/>
      <c r="E17" s="224"/>
      <c r="F17" s="224"/>
      <c r="G17" s="224"/>
      <c r="H17" s="224"/>
      <c r="I17" s="224"/>
      <c r="J17" s="224"/>
      <c r="K17" s="224"/>
      <c r="L17" s="224"/>
      <c r="M17" s="224"/>
      <c r="N17" s="224"/>
      <c r="O17" s="224"/>
      <c r="P17" s="6"/>
      <c r="Q17" s="7"/>
    </row>
    <row r="18" spans="2:17" x14ac:dyDescent="0.25">
      <c r="B18" s="5"/>
      <c r="C18" s="6"/>
      <c r="D18" s="6"/>
      <c r="E18" s="6"/>
      <c r="F18" s="6"/>
      <c r="G18" s="6"/>
      <c r="H18" s="6"/>
      <c r="I18" s="6"/>
      <c r="J18" s="6"/>
      <c r="K18" s="6"/>
      <c r="L18" s="6"/>
      <c r="M18" s="6"/>
      <c r="N18" s="6"/>
      <c r="O18" s="6"/>
      <c r="P18" s="6"/>
      <c r="Q18" s="7"/>
    </row>
    <row r="19" spans="2:17" x14ac:dyDescent="0.25">
      <c r="B19" s="5"/>
      <c r="C19" s="12" t="s">
        <v>79</v>
      </c>
      <c r="D19" s="15">
        <v>2009</v>
      </c>
      <c r="E19" s="12">
        <v>2010</v>
      </c>
      <c r="F19" s="12">
        <v>2011</v>
      </c>
      <c r="G19" s="12">
        <v>2012</v>
      </c>
      <c r="H19" s="12">
        <v>2013</v>
      </c>
      <c r="I19" s="6"/>
      <c r="J19" s="6"/>
      <c r="K19" s="6"/>
      <c r="L19" s="6"/>
      <c r="M19" s="6"/>
      <c r="N19" s="6"/>
      <c r="O19" s="6"/>
      <c r="P19" s="6"/>
      <c r="Q19" s="7"/>
    </row>
    <row r="20" spans="2:17" ht="31.5" customHeight="1" x14ac:dyDescent="0.25">
      <c r="B20" s="5"/>
      <c r="C20" s="53" t="s">
        <v>105</v>
      </c>
      <c r="D20" s="55">
        <v>3078.61</v>
      </c>
      <c r="E20" s="55">
        <f>3335-3</f>
        <v>3332</v>
      </c>
      <c r="F20" s="55">
        <f>3100.1-4</f>
        <v>3096.1</v>
      </c>
      <c r="G20" s="55">
        <f>3202.67-4</f>
        <v>3198.67</v>
      </c>
      <c r="H20" s="55">
        <f>3267.8899-4</f>
        <v>3263.8899000000001</v>
      </c>
      <c r="I20" s="6"/>
      <c r="J20" s="6"/>
      <c r="K20" s="6"/>
      <c r="L20" s="6"/>
      <c r="M20" s="6"/>
      <c r="N20" s="6"/>
      <c r="O20" s="6"/>
      <c r="P20" s="6"/>
      <c r="Q20" s="7"/>
    </row>
    <row r="21" spans="2:17" ht="31.5" customHeight="1" x14ac:dyDescent="0.25">
      <c r="B21" s="5"/>
      <c r="C21" s="53" t="s">
        <v>106</v>
      </c>
      <c r="D21" s="55">
        <v>3158.51</v>
      </c>
      <c r="E21" s="55">
        <v>3336</v>
      </c>
      <c r="F21" s="55">
        <v>3100.1</v>
      </c>
      <c r="G21" s="55">
        <v>3202.67</v>
      </c>
      <c r="H21" s="55">
        <v>3267.889900000001</v>
      </c>
      <c r="I21" s="6"/>
      <c r="J21" s="6"/>
      <c r="K21" s="6"/>
      <c r="L21" s="6"/>
      <c r="M21" s="6"/>
      <c r="N21" s="6"/>
      <c r="O21" s="6"/>
      <c r="P21" s="6"/>
      <c r="Q21" s="7"/>
    </row>
    <row r="22" spans="2:17" ht="15.75" thickBot="1" x14ac:dyDescent="0.3">
      <c r="B22" s="24"/>
      <c r="C22" s="25"/>
      <c r="D22" s="57"/>
      <c r="E22" s="57"/>
      <c r="F22" s="57"/>
      <c r="G22" s="25"/>
      <c r="H22" s="25"/>
      <c r="I22" s="25"/>
      <c r="J22" s="25"/>
      <c r="K22" s="25"/>
      <c r="L22" s="25"/>
      <c r="M22" s="25"/>
      <c r="N22" s="25"/>
      <c r="O22" s="25"/>
      <c r="P22" s="25"/>
      <c r="Q22" s="27"/>
    </row>
    <row r="23" spans="2:17" x14ac:dyDescent="0.25">
      <c r="B23" s="6"/>
      <c r="C23" s="6"/>
      <c r="D23" s="6"/>
      <c r="E23" s="6"/>
      <c r="F23" s="6"/>
      <c r="G23" s="23"/>
      <c r="H23" s="6"/>
      <c r="I23" s="6"/>
      <c r="J23" s="6"/>
      <c r="K23" s="6"/>
      <c r="L23" s="6"/>
      <c r="M23" s="6"/>
      <c r="N23" s="6"/>
      <c r="O23" s="6"/>
      <c r="P23" s="6"/>
      <c r="Q23" s="6"/>
    </row>
    <row r="24" spans="2:17" x14ac:dyDescent="0.25">
      <c r="B24" s="6"/>
      <c r="C24" s="6"/>
      <c r="D24" s="6"/>
      <c r="E24" s="58"/>
      <c r="F24" s="58"/>
      <c r="G24" s="23"/>
      <c r="H24" s="6"/>
      <c r="I24" s="6"/>
      <c r="J24" s="6"/>
      <c r="K24" s="6"/>
      <c r="L24" s="6"/>
      <c r="M24" s="6"/>
      <c r="N24" s="6"/>
      <c r="O24" s="6"/>
      <c r="P24" s="6"/>
      <c r="Q24" s="6"/>
    </row>
    <row r="25" spans="2:17" x14ac:dyDescent="0.25">
      <c r="B25" s="6"/>
      <c r="C25" s="6"/>
      <c r="D25" s="6"/>
      <c r="E25" s="58"/>
      <c r="F25" s="58"/>
      <c r="G25" s="23"/>
      <c r="H25" s="6"/>
      <c r="I25" s="6"/>
      <c r="J25" s="6"/>
      <c r="K25" s="6"/>
      <c r="L25" s="6"/>
      <c r="M25" s="6"/>
      <c r="N25" s="6"/>
      <c r="O25" s="6"/>
      <c r="P25" s="6"/>
      <c r="Q25" s="6"/>
    </row>
    <row r="26" spans="2:17" x14ac:dyDescent="0.25">
      <c r="B26" s="6"/>
      <c r="C26" s="6"/>
      <c r="D26" s="6"/>
      <c r="E26" s="6"/>
      <c r="F26" s="6"/>
      <c r="G26" s="6"/>
      <c r="H26" s="6"/>
      <c r="I26" s="6"/>
      <c r="J26" s="6"/>
      <c r="K26" s="6"/>
      <c r="L26" s="6"/>
      <c r="M26" s="6"/>
      <c r="N26" s="6"/>
      <c r="O26" s="6"/>
      <c r="P26" s="6"/>
      <c r="Q26" s="6"/>
    </row>
    <row r="27" spans="2:17" x14ac:dyDescent="0.25">
      <c r="B27" s="6"/>
      <c r="C27" s="6"/>
      <c r="D27" s="6"/>
      <c r="E27" s="6"/>
      <c r="F27" s="6"/>
      <c r="G27" s="6"/>
      <c r="H27" s="6"/>
      <c r="I27" s="6"/>
      <c r="J27" s="6"/>
      <c r="K27" s="6"/>
      <c r="L27" s="6"/>
      <c r="M27" s="6"/>
      <c r="N27" s="6"/>
      <c r="O27" s="6"/>
      <c r="P27" s="6"/>
      <c r="Q27" s="6"/>
    </row>
    <row r="28" spans="2:17" x14ac:dyDescent="0.25">
      <c r="B28" s="6"/>
      <c r="C28" s="6"/>
      <c r="D28" s="6"/>
      <c r="E28" s="6"/>
      <c r="F28" s="6"/>
      <c r="G28" s="6"/>
      <c r="H28" s="6"/>
      <c r="I28" s="6"/>
      <c r="J28" s="6"/>
      <c r="K28" s="6"/>
      <c r="L28" s="6"/>
      <c r="M28" s="6"/>
      <c r="N28" s="6"/>
      <c r="O28" s="6"/>
      <c r="P28" s="6"/>
      <c r="Q28" s="6"/>
    </row>
    <row r="29" spans="2:17" x14ac:dyDescent="0.25">
      <c r="B29" s="6"/>
      <c r="C29" s="6"/>
      <c r="D29" s="6"/>
      <c r="E29" s="6"/>
      <c r="F29" s="6"/>
      <c r="G29" s="6"/>
      <c r="H29" s="6"/>
      <c r="I29" s="6"/>
      <c r="J29" s="6"/>
      <c r="K29" s="6"/>
      <c r="L29" s="6"/>
      <c r="M29" s="6"/>
      <c r="N29" s="6"/>
      <c r="O29" s="6"/>
      <c r="P29" s="6"/>
      <c r="Q29" s="6"/>
    </row>
    <row r="30" spans="2:17" x14ac:dyDescent="0.25">
      <c r="B30" s="6"/>
      <c r="C30" s="6"/>
      <c r="D30" s="6"/>
      <c r="E30" s="6"/>
      <c r="F30" s="6"/>
      <c r="G30" s="6"/>
      <c r="H30" s="6"/>
      <c r="I30" s="6"/>
      <c r="J30" s="6"/>
      <c r="K30" s="6"/>
      <c r="L30" s="6"/>
      <c r="M30" s="6"/>
      <c r="N30" s="6"/>
      <c r="O30" s="6"/>
      <c r="P30" s="6"/>
      <c r="Q30" s="6"/>
    </row>
    <row r="31" spans="2:17" x14ac:dyDescent="0.25">
      <c r="B31" s="6"/>
      <c r="C31" s="6"/>
      <c r="D31" s="6"/>
      <c r="E31" s="6"/>
      <c r="F31" s="6"/>
      <c r="G31" s="6"/>
      <c r="H31" s="6"/>
      <c r="I31" s="6"/>
      <c r="J31" s="6"/>
      <c r="K31" s="6"/>
      <c r="L31" s="6"/>
      <c r="M31" s="6"/>
      <c r="N31" s="6"/>
      <c r="O31" s="6"/>
      <c r="P31" s="6"/>
      <c r="Q31" s="6"/>
    </row>
  </sheetData>
  <mergeCells count="11">
    <mergeCell ref="D4:F4"/>
    <mergeCell ref="D6:F6"/>
    <mergeCell ref="E7:L7"/>
    <mergeCell ref="E8:L8"/>
    <mergeCell ref="C16:C17"/>
    <mergeCell ref="D16:O17"/>
    <mergeCell ref="D10:O10"/>
    <mergeCell ref="C11:C12"/>
    <mergeCell ref="D11:O12"/>
    <mergeCell ref="C14:C15"/>
    <mergeCell ref="D14:O1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zoomScale="90" zoomScaleNormal="90" workbookViewId="0"/>
  </sheetViews>
  <sheetFormatPr defaultRowHeight="15" x14ac:dyDescent="0.25"/>
  <cols>
    <col min="1" max="1" width="3.7109375" style="1" customWidth="1"/>
    <col min="2" max="2" width="3.42578125" style="1" customWidth="1"/>
    <col min="3" max="3" width="49.85546875" style="1" customWidth="1"/>
    <col min="4" max="8" width="10.85546875" style="1" customWidth="1"/>
    <col min="9" max="15" width="9.140625" style="1"/>
    <col min="16" max="16" width="3.140625" style="1" customWidth="1"/>
    <col min="17" max="16384" width="9.140625" style="1"/>
  </cols>
  <sheetData>
    <row r="1" spans="2:16" ht="15.75" thickBot="1" x14ac:dyDescent="0.3"/>
    <row r="2" spans="2:16" ht="26.25" x14ac:dyDescent="0.4">
      <c r="B2" s="2" t="s">
        <v>107</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209" t="s">
        <v>107</v>
      </c>
      <c r="E4" s="210"/>
      <c r="F4" s="211"/>
      <c r="G4" s="6"/>
      <c r="H4" s="6"/>
      <c r="I4" s="6"/>
      <c r="J4" s="6"/>
      <c r="K4" s="6"/>
      <c r="L4" s="6"/>
      <c r="M4" s="6"/>
      <c r="N4" s="6"/>
      <c r="O4" s="6"/>
      <c r="P4" s="7"/>
    </row>
    <row r="5" spans="2:16" ht="31.5" customHeight="1" x14ac:dyDescent="0.25">
      <c r="B5" s="5"/>
      <c r="C5" s="14" t="s">
        <v>2</v>
      </c>
      <c r="D5" s="228" t="s">
        <v>108</v>
      </c>
      <c r="E5" s="229"/>
      <c r="F5" s="230"/>
      <c r="G5" s="6"/>
      <c r="H5" s="6"/>
      <c r="I5" s="6"/>
      <c r="J5" s="6"/>
      <c r="K5" s="6"/>
      <c r="L5" s="6"/>
      <c r="M5" s="6"/>
      <c r="N5" s="6"/>
      <c r="O5" s="6"/>
      <c r="P5" s="7"/>
    </row>
    <row r="6" spans="2:16" x14ac:dyDescent="0.25">
      <c r="B6" s="5"/>
      <c r="C6" s="8" t="s">
        <v>4</v>
      </c>
      <c r="D6" s="209" t="s">
        <v>5</v>
      </c>
      <c r="E6" s="210"/>
      <c r="F6" s="211"/>
      <c r="G6" s="6"/>
      <c r="H6" s="6"/>
      <c r="I6" s="6"/>
      <c r="J6" s="6"/>
      <c r="K6" s="6"/>
      <c r="L6" s="6"/>
      <c r="M6" s="6"/>
      <c r="N6" s="6"/>
      <c r="O6" s="6"/>
      <c r="P6" s="7"/>
    </row>
    <row r="7" spans="2:16" x14ac:dyDescent="0.25">
      <c r="B7" s="5"/>
      <c r="C7" s="8" t="s">
        <v>6</v>
      </c>
      <c r="D7" s="8" t="s">
        <v>7</v>
      </c>
      <c r="E7" s="209" t="s">
        <v>8</v>
      </c>
      <c r="F7" s="211"/>
      <c r="G7" s="12" t="s">
        <v>9</v>
      </c>
      <c r="H7" s="209" t="s">
        <v>10</v>
      </c>
      <c r="I7" s="210"/>
      <c r="J7" s="210"/>
      <c r="K7" s="210"/>
      <c r="L7" s="210"/>
      <c r="M7" s="210"/>
      <c r="N7" s="210"/>
      <c r="O7" s="211"/>
      <c r="P7" s="7"/>
    </row>
    <row r="8" spans="2:16" x14ac:dyDescent="0.25">
      <c r="B8" s="5"/>
      <c r="C8" s="8" t="s">
        <v>11</v>
      </c>
      <c r="D8" s="8" t="s">
        <v>7</v>
      </c>
      <c r="E8" s="209" t="s">
        <v>12</v>
      </c>
      <c r="F8" s="211"/>
      <c r="G8" s="12" t="s">
        <v>9</v>
      </c>
      <c r="H8" s="209" t="s">
        <v>13</v>
      </c>
      <c r="I8" s="210"/>
      <c r="J8" s="210"/>
      <c r="K8" s="210"/>
      <c r="L8" s="210"/>
      <c r="M8" s="210"/>
      <c r="N8" s="210"/>
      <c r="O8" s="211"/>
      <c r="P8" s="7"/>
    </row>
    <row r="9" spans="2:16" x14ac:dyDescent="0.25">
      <c r="B9" s="5"/>
      <c r="C9" s="6"/>
      <c r="D9" s="6"/>
      <c r="E9" s="6"/>
      <c r="F9" s="6"/>
      <c r="G9" s="6"/>
      <c r="H9" s="6"/>
      <c r="I9" s="6"/>
      <c r="J9" s="6"/>
      <c r="K9" s="6"/>
      <c r="L9" s="6"/>
      <c r="M9" s="6"/>
      <c r="N9" s="6"/>
      <c r="O9" s="6"/>
      <c r="P9" s="7"/>
    </row>
    <row r="10" spans="2:16" ht="34.5" customHeight="1" x14ac:dyDescent="0.25">
      <c r="B10" s="5"/>
      <c r="C10" s="14" t="s">
        <v>14</v>
      </c>
      <c r="D10" s="219" t="s">
        <v>109</v>
      </c>
      <c r="E10" s="220"/>
      <c r="F10" s="220"/>
      <c r="G10" s="220"/>
      <c r="H10" s="220"/>
      <c r="I10" s="220"/>
      <c r="J10" s="220"/>
      <c r="K10" s="220"/>
      <c r="L10" s="220"/>
      <c r="M10" s="220"/>
      <c r="N10" s="220"/>
      <c r="O10" s="221"/>
      <c r="P10" s="7"/>
    </row>
    <row r="11" spans="2:16" ht="15" customHeight="1" x14ac:dyDescent="0.25">
      <c r="B11" s="5"/>
      <c r="C11" s="217" t="s">
        <v>16</v>
      </c>
      <c r="D11" s="218" t="s">
        <v>110</v>
      </c>
      <c r="E11" s="216"/>
      <c r="F11" s="216"/>
      <c r="G11" s="216"/>
      <c r="H11" s="216"/>
      <c r="I11" s="216"/>
      <c r="J11" s="216"/>
      <c r="K11" s="216"/>
      <c r="L11" s="216"/>
      <c r="M11" s="216"/>
      <c r="N11" s="216"/>
      <c r="O11" s="216"/>
      <c r="P11" s="7"/>
    </row>
    <row r="12" spans="2:16" x14ac:dyDescent="0.25">
      <c r="B12" s="5"/>
      <c r="C12" s="217"/>
      <c r="D12" s="216"/>
      <c r="E12" s="216"/>
      <c r="F12" s="216"/>
      <c r="G12" s="216"/>
      <c r="H12" s="216"/>
      <c r="I12" s="216"/>
      <c r="J12" s="216"/>
      <c r="K12" s="216"/>
      <c r="L12" s="216"/>
      <c r="M12" s="216"/>
      <c r="N12" s="216"/>
      <c r="O12" s="216"/>
      <c r="P12" s="7"/>
    </row>
    <row r="13" spans="2:16" x14ac:dyDescent="0.25">
      <c r="B13" s="5"/>
      <c r="C13" s="6"/>
      <c r="D13" s="6"/>
      <c r="E13" s="6"/>
      <c r="F13" s="6"/>
      <c r="G13" s="6"/>
      <c r="H13" s="6"/>
      <c r="I13" s="6"/>
      <c r="J13" s="6"/>
      <c r="K13" s="6"/>
      <c r="L13" s="6"/>
      <c r="M13" s="6"/>
      <c r="N13" s="6"/>
      <c r="O13" s="6"/>
      <c r="P13" s="7"/>
    </row>
    <row r="14" spans="2:16" x14ac:dyDescent="0.25">
      <c r="B14" s="5"/>
      <c r="C14" s="213" t="s">
        <v>18</v>
      </c>
      <c r="D14" s="216" t="s">
        <v>111</v>
      </c>
      <c r="E14" s="216"/>
      <c r="F14" s="216"/>
      <c r="G14" s="216"/>
      <c r="H14" s="216"/>
      <c r="I14" s="216"/>
      <c r="J14" s="216"/>
      <c r="K14" s="216"/>
      <c r="L14" s="216"/>
      <c r="M14" s="216"/>
      <c r="N14" s="216"/>
      <c r="O14" s="216"/>
      <c r="P14" s="7"/>
    </row>
    <row r="15" spans="2:16" x14ac:dyDescent="0.25">
      <c r="B15" s="5"/>
      <c r="C15" s="222"/>
      <c r="D15" s="216"/>
      <c r="E15" s="216"/>
      <c r="F15" s="216"/>
      <c r="G15" s="216"/>
      <c r="H15" s="216"/>
      <c r="I15" s="216"/>
      <c r="J15" s="216"/>
      <c r="K15" s="216"/>
      <c r="L15" s="216"/>
      <c r="M15" s="216"/>
      <c r="N15" s="216"/>
      <c r="O15" s="216"/>
      <c r="P15" s="7"/>
    </row>
    <row r="16" spans="2:16" x14ac:dyDescent="0.25">
      <c r="B16" s="5"/>
      <c r="C16" s="222"/>
      <c r="D16" s="216"/>
      <c r="E16" s="216"/>
      <c r="F16" s="216"/>
      <c r="G16" s="216"/>
      <c r="H16" s="216"/>
      <c r="I16" s="216"/>
      <c r="J16" s="216"/>
      <c r="K16" s="216"/>
      <c r="L16" s="216"/>
      <c r="M16" s="216"/>
      <c r="N16" s="216"/>
      <c r="O16" s="216"/>
      <c r="P16" s="7"/>
    </row>
    <row r="17" spans="2:16" x14ac:dyDescent="0.25">
      <c r="B17" s="5"/>
      <c r="C17" s="214"/>
      <c r="D17" s="216"/>
      <c r="E17" s="216"/>
      <c r="F17" s="216"/>
      <c r="G17" s="216"/>
      <c r="H17" s="216"/>
      <c r="I17" s="216"/>
      <c r="J17" s="216"/>
      <c r="K17" s="216"/>
      <c r="L17" s="216"/>
      <c r="M17" s="216"/>
      <c r="N17" s="216"/>
      <c r="O17" s="216"/>
      <c r="P17" s="7"/>
    </row>
    <row r="18" spans="2:16" x14ac:dyDescent="0.25">
      <c r="B18" s="5"/>
      <c r="C18" s="213" t="s">
        <v>20</v>
      </c>
      <c r="D18" s="216" t="s">
        <v>112</v>
      </c>
      <c r="E18" s="215"/>
      <c r="F18" s="215"/>
      <c r="G18" s="215"/>
      <c r="H18" s="215"/>
      <c r="I18" s="215"/>
      <c r="J18" s="215"/>
      <c r="K18" s="215"/>
      <c r="L18" s="215"/>
      <c r="M18" s="215"/>
      <c r="N18" s="215"/>
      <c r="O18" s="215"/>
      <c r="P18" s="7"/>
    </row>
    <row r="19" spans="2:16" x14ac:dyDescent="0.25">
      <c r="B19" s="5"/>
      <c r="C19" s="214"/>
      <c r="D19" s="215"/>
      <c r="E19" s="215"/>
      <c r="F19" s="215"/>
      <c r="G19" s="215"/>
      <c r="H19" s="215"/>
      <c r="I19" s="215"/>
      <c r="J19" s="215"/>
      <c r="K19" s="215"/>
      <c r="L19" s="215"/>
      <c r="M19" s="215"/>
      <c r="N19" s="215"/>
      <c r="O19" s="215"/>
      <c r="P19" s="7"/>
    </row>
    <row r="20" spans="2:16" x14ac:dyDescent="0.25">
      <c r="B20" s="5"/>
      <c r="C20" s="6"/>
      <c r="D20" s="6"/>
      <c r="E20" s="6"/>
      <c r="F20" s="6"/>
      <c r="G20" s="6"/>
      <c r="H20" s="6"/>
      <c r="I20" s="6"/>
      <c r="J20" s="6"/>
      <c r="K20" s="6"/>
      <c r="L20" s="6"/>
      <c r="M20" s="6"/>
      <c r="N20" s="6"/>
      <c r="O20" s="6"/>
      <c r="P20" s="7"/>
    </row>
    <row r="21" spans="2:16" x14ac:dyDescent="0.25">
      <c r="B21" s="5"/>
      <c r="C21" s="12" t="s">
        <v>79</v>
      </c>
      <c r="D21" s="15">
        <v>2009</v>
      </c>
      <c r="E21" s="12">
        <v>2010</v>
      </c>
      <c r="F21" s="12">
        <v>2011</v>
      </c>
      <c r="G21" s="12">
        <v>2012</v>
      </c>
      <c r="H21" s="12">
        <v>2013</v>
      </c>
      <c r="P21" s="7"/>
    </row>
    <row r="22" spans="2:16" ht="15" customHeight="1" x14ac:dyDescent="0.25">
      <c r="B22" s="5"/>
      <c r="C22" s="59" t="s">
        <v>113</v>
      </c>
      <c r="D22" s="16"/>
      <c r="E22" s="16"/>
      <c r="F22" s="60"/>
      <c r="G22" s="60"/>
      <c r="H22" s="60"/>
      <c r="P22" s="7"/>
    </row>
    <row r="23" spans="2:16" ht="15" customHeight="1" x14ac:dyDescent="0.25">
      <c r="B23" s="5"/>
      <c r="C23" s="59" t="s">
        <v>114</v>
      </c>
      <c r="D23" s="60">
        <v>0.34</v>
      </c>
      <c r="E23" s="60">
        <v>0.37</v>
      </c>
      <c r="F23" s="61">
        <v>0.32500000000000001</v>
      </c>
      <c r="G23" s="61">
        <v>0.36</v>
      </c>
      <c r="H23" s="61">
        <v>0.40050000000000002</v>
      </c>
      <c r="P23" s="7"/>
    </row>
    <row r="24" spans="2:16" ht="15" customHeight="1" x14ac:dyDescent="0.25">
      <c r="B24" s="5"/>
      <c r="C24" s="59" t="s">
        <v>60</v>
      </c>
      <c r="D24" s="40">
        <v>0.2243</v>
      </c>
      <c r="E24" s="40">
        <v>0.2293</v>
      </c>
      <c r="F24" s="40">
        <v>0.23530000000000001</v>
      </c>
      <c r="G24" s="40">
        <v>0.2457</v>
      </c>
      <c r="H24" s="62"/>
      <c r="I24" s="63"/>
      <c r="P24" s="7"/>
    </row>
    <row r="25" spans="2:16" ht="15" customHeight="1" x14ac:dyDescent="0.25">
      <c r="B25" s="5"/>
      <c r="C25" s="59" t="s">
        <v>115</v>
      </c>
      <c r="D25" s="16"/>
      <c r="E25" s="16"/>
      <c r="F25" s="60"/>
      <c r="G25" s="60"/>
      <c r="H25" s="60"/>
      <c r="P25" s="7"/>
    </row>
    <row r="26" spans="2:16" ht="15" customHeight="1" x14ac:dyDescent="0.25">
      <c r="B26" s="5"/>
      <c r="C26" s="59" t="s">
        <v>114</v>
      </c>
      <c r="D26" s="60">
        <v>0.35</v>
      </c>
      <c r="E26" s="60">
        <v>0.34</v>
      </c>
      <c r="F26" s="61">
        <v>0.39</v>
      </c>
      <c r="G26" s="61">
        <v>0.38</v>
      </c>
      <c r="H26" s="61">
        <v>0.38879999999999998</v>
      </c>
      <c r="P26" s="7"/>
    </row>
    <row r="27" spans="2:16" ht="15" customHeight="1" x14ac:dyDescent="0.25">
      <c r="B27" s="5"/>
      <c r="C27" s="59" t="s">
        <v>60</v>
      </c>
      <c r="D27" s="40">
        <v>0.30299999999999999</v>
      </c>
      <c r="E27" s="40">
        <v>0.31613709389503747</v>
      </c>
      <c r="F27" s="40"/>
      <c r="G27" s="40"/>
      <c r="H27" s="62"/>
      <c r="P27" s="7"/>
    </row>
    <row r="28" spans="2:16" ht="15" customHeight="1" x14ac:dyDescent="0.25">
      <c r="B28" s="5"/>
      <c r="C28" s="59" t="s">
        <v>116</v>
      </c>
      <c r="D28" s="16"/>
      <c r="E28" s="16"/>
      <c r="F28" s="60"/>
      <c r="G28" s="60"/>
      <c r="H28" s="60"/>
      <c r="P28" s="7"/>
    </row>
    <row r="29" spans="2:16" ht="15" customHeight="1" x14ac:dyDescent="0.25">
      <c r="B29" s="5"/>
      <c r="C29" s="59" t="s">
        <v>114</v>
      </c>
      <c r="D29" s="40">
        <v>0.32</v>
      </c>
      <c r="E29" s="40">
        <v>0.4</v>
      </c>
      <c r="F29" s="64">
        <v>0.38600000000000001</v>
      </c>
      <c r="G29" s="64">
        <v>0.37</v>
      </c>
      <c r="H29" s="64">
        <v>0.41310000000000002</v>
      </c>
      <c r="P29" s="7"/>
    </row>
    <row r="30" spans="2:16" ht="15" customHeight="1" x14ac:dyDescent="0.25">
      <c r="B30" s="5"/>
      <c r="C30" s="59" t="s">
        <v>60</v>
      </c>
      <c r="D30" s="40">
        <v>0.40600000000000003</v>
      </c>
      <c r="E30" s="40">
        <v>0.44929999999999998</v>
      </c>
      <c r="F30" s="40">
        <v>0.44909999999999994</v>
      </c>
      <c r="G30" s="40">
        <v>0.4592</v>
      </c>
      <c r="H30" s="62"/>
      <c r="I30" s="63"/>
      <c r="P30" s="7"/>
    </row>
    <row r="31" spans="2:16" ht="15.75" thickBot="1" x14ac:dyDescent="0.3">
      <c r="B31" s="24"/>
      <c r="C31" s="25"/>
      <c r="D31" s="25"/>
      <c r="E31" s="25"/>
      <c r="F31" s="25"/>
      <c r="G31" s="26"/>
      <c r="H31" s="25"/>
      <c r="I31" s="25"/>
      <c r="J31" s="25"/>
      <c r="K31" s="25"/>
      <c r="L31" s="25"/>
      <c r="M31" s="25"/>
      <c r="N31" s="25"/>
      <c r="O31" s="25"/>
      <c r="P31" s="27"/>
    </row>
    <row r="32" spans="2:16" x14ac:dyDescent="0.25">
      <c r="B32" s="6"/>
      <c r="C32" s="6"/>
      <c r="D32" s="6"/>
      <c r="E32" s="6"/>
      <c r="F32" s="6"/>
      <c r="G32" s="23"/>
      <c r="H32" s="6"/>
      <c r="I32" s="6"/>
      <c r="J32" s="6"/>
      <c r="K32" s="6"/>
      <c r="L32" s="6"/>
      <c r="M32" s="6"/>
      <c r="N32" s="6"/>
      <c r="O32" s="6"/>
      <c r="P32" s="6"/>
    </row>
    <row r="33" spans="2:16" x14ac:dyDescent="0.25">
      <c r="B33" s="6"/>
      <c r="C33" s="6"/>
      <c r="D33" s="6"/>
      <c r="E33" s="6"/>
      <c r="F33" s="6"/>
      <c r="G33" s="23"/>
      <c r="H33" s="6"/>
      <c r="I33" s="6"/>
      <c r="J33" s="6"/>
      <c r="K33" s="6"/>
      <c r="L33" s="6"/>
      <c r="M33" s="6"/>
      <c r="N33" s="6"/>
      <c r="O33" s="6"/>
      <c r="P33" s="6"/>
    </row>
    <row r="34" spans="2:16" x14ac:dyDescent="0.25">
      <c r="B34" s="6"/>
      <c r="C34" s="6"/>
      <c r="D34" s="6"/>
      <c r="E34" s="6"/>
      <c r="F34" s="6"/>
      <c r="G34" s="23"/>
      <c r="H34" s="6"/>
      <c r="I34" s="6"/>
      <c r="J34" s="6"/>
      <c r="K34" s="6"/>
      <c r="L34" s="6"/>
      <c r="M34" s="6"/>
      <c r="N34" s="6"/>
      <c r="O34" s="6"/>
      <c r="P34" s="6"/>
    </row>
    <row r="35" spans="2:16" x14ac:dyDescent="0.25">
      <c r="B35" s="6"/>
      <c r="C35" s="6"/>
      <c r="D35" s="6"/>
      <c r="E35" s="6"/>
      <c r="F35" s="6"/>
      <c r="G35" s="6"/>
      <c r="H35" s="6"/>
      <c r="I35" s="6"/>
      <c r="J35" s="6"/>
      <c r="K35" s="6"/>
      <c r="L35" s="6"/>
      <c r="M35" s="6"/>
      <c r="N35" s="6"/>
      <c r="O35" s="6"/>
      <c r="P35" s="6"/>
    </row>
    <row r="36" spans="2:16" x14ac:dyDescent="0.25">
      <c r="B36" s="6"/>
      <c r="C36" s="6"/>
      <c r="D36" s="6"/>
      <c r="E36" s="6"/>
      <c r="F36" s="6"/>
      <c r="G36" s="6"/>
      <c r="H36" s="6"/>
      <c r="I36" s="6"/>
      <c r="J36" s="6"/>
      <c r="K36" s="6"/>
      <c r="L36" s="6"/>
      <c r="M36" s="6"/>
      <c r="N36" s="6"/>
      <c r="O36" s="6"/>
      <c r="P36" s="6"/>
    </row>
    <row r="37" spans="2:16" x14ac:dyDescent="0.25">
      <c r="B37" s="6"/>
      <c r="C37" s="6"/>
      <c r="D37" s="6"/>
      <c r="E37" s="6"/>
      <c r="F37" s="6"/>
      <c r="G37" s="6"/>
      <c r="H37" s="6"/>
      <c r="I37" s="6"/>
      <c r="J37" s="6"/>
      <c r="K37" s="6"/>
      <c r="L37" s="6"/>
      <c r="M37" s="6"/>
      <c r="N37" s="6"/>
      <c r="O37" s="6"/>
      <c r="P37" s="6"/>
    </row>
    <row r="38" spans="2:16" x14ac:dyDescent="0.25">
      <c r="B38" s="6"/>
      <c r="C38" s="6"/>
      <c r="D38" s="6"/>
      <c r="E38" s="6"/>
      <c r="F38" s="6"/>
      <c r="G38" s="6"/>
      <c r="H38" s="6"/>
      <c r="I38" s="6"/>
      <c r="J38" s="6"/>
      <c r="K38" s="6"/>
      <c r="L38" s="6"/>
      <c r="M38" s="6"/>
      <c r="N38" s="6"/>
      <c r="O38" s="6"/>
      <c r="P38" s="6"/>
    </row>
    <row r="39" spans="2:16" x14ac:dyDescent="0.25">
      <c r="B39" s="6"/>
      <c r="C39" s="6"/>
      <c r="D39" s="6"/>
      <c r="E39" s="6"/>
      <c r="F39" s="6"/>
      <c r="G39" s="6"/>
      <c r="H39" s="6"/>
      <c r="I39" s="6"/>
      <c r="J39" s="6"/>
      <c r="K39" s="6"/>
      <c r="L39" s="6"/>
      <c r="M39" s="6"/>
      <c r="N39" s="6"/>
      <c r="O39" s="6"/>
      <c r="P39" s="6"/>
    </row>
    <row r="40" spans="2:16" x14ac:dyDescent="0.25">
      <c r="B40" s="6"/>
      <c r="C40" s="6"/>
      <c r="D40" s="6"/>
      <c r="E40" s="6"/>
      <c r="F40" s="6"/>
      <c r="G40" s="6"/>
      <c r="H40" s="6"/>
      <c r="I40" s="6"/>
      <c r="J40" s="6"/>
      <c r="K40" s="6"/>
      <c r="L40" s="6"/>
      <c r="M40" s="6"/>
      <c r="N40" s="6"/>
      <c r="O40" s="6"/>
      <c r="P40" s="6"/>
    </row>
  </sheetData>
  <mergeCells count="14">
    <mergeCell ref="C18:C19"/>
    <mergeCell ref="D18:O19"/>
    <mergeCell ref="D10:O10"/>
    <mergeCell ref="C11:C12"/>
    <mergeCell ref="D11:O12"/>
    <mergeCell ref="C14:C17"/>
    <mergeCell ref="D14:O17"/>
    <mergeCell ref="E8:F8"/>
    <mergeCell ref="H8:O8"/>
    <mergeCell ref="D4:F4"/>
    <mergeCell ref="D5:F5"/>
    <mergeCell ref="D6:F6"/>
    <mergeCell ref="E7:F7"/>
    <mergeCell ref="H7:O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7"/>
  <sheetViews>
    <sheetView zoomScale="90" zoomScaleNormal="90" workbookViewId="0"/>
  </sheetViews>
  <sheetFormatPr defaultRowHeight="15" x14ac:dyDescent="0.25"/>
  <cols>
    <col min="1" max="1" width="3.7109375" style="1" customWidth="1"/>
    <col min="2" max="2" width="3.42578125" style="1" customWidth="1"/>
    <col min="3" max="3" width="33.5703125" style="1" customWidth="1"/>
    <col min="4" max="8" width="9.42578125" style="1" customWidth="1"/>
    <col min="9" max="9" width="9.140625" style="1"/>
    <col min="10" max="10" width="30.85546875" style="1" customWidth="1"/>
    <col min="11" max="15" width="8.85546875" style="1" customWidth="1"/>
    <col min="16" max="16" width="3.140625" style="1" customWidth="1"/>
    <col min="17" max="16384" width="9.140625" style="1"/>
  </cols>
  <sheetData>
    <row r="1" spans="2:16" ht="15.75" thickBot="1" x14ac:dyDescent="0.3"/>
    <row r="2" spans="2:16" ht="26.25" x14ac:dyDescent="0.4">
      <c r="B2" s="2" t="s">
        <v>117</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14" t="s">
        <v>1</v>
      </c>
      <c r="D4" s="231" t="s">
        <v>117</v>
      </c>
      <c r="E4" s="232"/>
      <c r="F4" s="232"/>
      <c r="G4" s="232"/>
      <c r="H4" s="233"/>
      <c r="I4" s="6"/>
      <c r="J4" s="6"/>
      <c r="K4" s="6"/>
      <c r="L4" s="6"/>
      <c r="M4" s="6"/>
      <c r="N4" s="6"/>
      <c r="O4" s="6"/>
      <c r="P4" s="7"/>
    </row>
    <row r="5" spans="2:16" ht="49.5" customHeight="1" x14ac:dyDescent="0.25">
      <c r="B5" s="5"/>
      <c r="C5" s="14" t="s">
        <v>2</v>
      </c>
      <c r="D5" s="228" t="s">
        <v>118</v>
      </c>
      <c r="E5" s="229"/>
      <c r="F5" s="229"/>
      <c r="G5" s="229"/>
      <c r="H5" s="229"/>
      <c r="I5" s="229"/>
      <c r="J5" s="229"/>
      <c r="K5" s="172"/>
      <c r="L5" s="23"/>
      <c r="M5" s="23"/>
      <c r="N5" s="23"/>
      <c r="O5" s="23"/>
      <c r="P5" s="7"/>
    </row>
    <row r="6" spans="2:16" x14ac:dyDescent="0.25">
      <c r="B6" s="5"/>
      <c r="C6" s="14" t="s">
        <v>4</v>
      </c>
      <c r="D6" s="234" t="s">
        <v>5</v>
      </c>
      <c r="E6" s="226"/>
      <c r="F6" s="226"/>
      <c r="G6" s="226"/>
      <c r="H6" s="227"/>
      <c r="I6" s="6"/>
      <c r="J6" s="6"/>
      <c r="K6" s="6"/>
      <c r="L6" s="6"/>
      <c r="M6" s="6"/>
      <c r="N6" s="6"/>
      <c r="O6" s="6"/>
      <c r="P6" s="7"/>
    </row>
    <row r="7" spans="2:16" x14ac:dyDescent="0.25">
      <c r="B7" s="5"/>
      <c r="C7" s="14" t="s">
        <v>6</v>
      </c>
      <c r="D7" s="12" t="s">
        <v>9</v>
      </c>
      <c r="E7" s="212" t="s">
        <v>10</v>
      </c>
      <c r="F7" s="212"/>
      <c r="G7" s="212"/>
      <c r="H7" s="212"/>
      <c r="I7" s="212"/>
      <c r="J7" s="212"/>
      <c r="K7" s="6"/>
      <c r="P7" s="7"/>
    </row>
    <row r="8" spans="2:16" x14ac:dyDescent="0.25">
      <c r="B8" s="5"/>
      <c r="C8" s="14" t="s">
        <v>11</v>
      </c>
      <c r="D8" s="12" t="s">
        <v>9</v>
      </c>
      <c r="E8" s="212" t="s">
        <v>13</v>
      </c>
      <c r="F8" s="212"/>
      <c r="G8" s="212"/>
      <c r="H8" s="212"/>
      <c r="I8" s="212"/>
      <c r="J8" s="212"/>
      <c r="K8" s="6"/>
      <c r="P8" s="7"/>
    </row>
    <row r="9" spans="2:16" x14ac:dyDescent="0.25">
      <c r="B9" s="5"/>
      <c r="C9" s="6"/>
      <c r="D9" s="6"/>
      <c r="E9" s="6"/>
      <c r="F9" s="6"/>
      <c r="G9" s="6"/>
      <c r="H9" s="6"/>
      <c r="I9" s="6"/>
      <c r="J9" s="6"/>
      <c r="K9" s="6"/>
      <c r="L9" s="6"/>
      <c r="M9" s="6"/>
      <c r="N9" s="6"/>
      <c r="O9" s="6"/>
      <c r="P9" s="7"/>
    </row>
    <row r="10" spans="2:16" ht="35.25" customHeight="1" x14ac:dyDescent="0.25">
      <c r="B10" s="5"/>
      <c r="C10" s="14" t="s">
        <v>14</v>
      </c>
      <c r="D10" s="219" t="s">
        <v>119</v>
      </c>
      <c r="E10" s="220"/>
      <c r="F10" s="220"/>
      <c r="G10" s="220"/>
      <c r="H10" s="220"/>
      <c r="I10" s="220"/>
      <c r="J10" s="220"/>
      <c r="K10" s="220"/>
      <c r="L10" s="220"/>
      <c r="M10" s="220"/>
      <c r="N10" s="220"/>
      <c r="O10" s="221"/>
      <c r="P10" s="7"/>
    </row>
    <row r="11" spans="2:16" ht="15" customHeight="1" x14ac:dyDescent="0.25">
      <c r="B11" s="5"/>
      <c r="C11" s="217" t="s">
        <v>16</v>
      </c>
      <c r="D11" s="218" t="s">
        <v>120</v>
      </c>
      <c r="E11" s="216"/>
      <c r="F11" s="216"/>
      <c r="G11" s="216"/>
      <c r="H11" s="216"/>
      <c r="I11" s="216"/>
      <c r="J11" s="216"/>
      <c r="K11" s="216"/>
      <c r="L11" s="216"/>
      <c r="M11" s="216"/>
      <c r="N11" s="216"/>
      <c r="O11" s="216"/>
      <c r="P11" s="7"/>
    </row>
    <row r="12" spans="2:16" x14ac:dyDescent="0.25">
      <c r="B12" s="5"/>
      <c r="C12" s="217"/>
      <c r="D12" s="216"/>
      <c r="E12" s="216"/>
      <c r="F12" s="216"/>
      <c r="G12" s="216"/>
      <c r="H12" s="216"/>
      <c r="I12" s="216"/>
      <c r="J12" s="216"/>
      <c r="K12" s="216"/>
      <c r="L12" s="216"/>
      <c r="M12" s="216"/>
      <c r="N12" s="216"/>
      <c r="O12" s="216"/>
      <c r="P12" s="7"/>
    </row>
    <row r="13" spans="2:16" x14ac:dyDescent="0.25">
      <c r="B13" s="5"/>
      <c r="C13" s="217"/>
      <c r="D13" s="216"/>
      <c r="E13" s="216"/>
      <c r="F13" s="216"/>
      <c r="G13" s="216"/>
      <c r="H13" s="216"/>
      <c r="I13" s="216"/>
      <c r="J13" s="216"/>
      <c r="K13" s="216"/>
      <c r="L13" s="216"/>
      <c r="M13" s="216"/>
      <c r="N13" s="216"/>
      <c r="O13" s="216"/>
      <c r="P13" s="7"/>
    </row>
    <row r="14" spans="2:16" x14ac:dyDescent="0.25">
      <c r="B14" s="5"/>
      <c r="C14" s="6"/>
      <c r="D14" s="6"/>
      <c r="E14" s="6"/>
      <c r="F14" s="6"/>
      <c r="G14" s="6"/>
      <c r="H14" s="6"/>
      <c r="I14" s="6"/>
      <c r="J14" s="6"/>
      <c r="K14" s="6"/>
      <c r="L14" s="6"/>
      <c r="M14" s="6"/>
      <c r="N14" s="6"/>
      <c r="O14" s="6"/>
      <c r="P14" s="7"/>
    </row>
    <row r="15" spans="2:16" x14ac:dyDescent="0.25">
      <c r="B15" s="5"/>
      <c r="C15" s="213" t="s">
        <v>18</v>
      </c>
      <c r="D15" s="216" t="s">
        <v>121</v>
      </c>
      <c r="E15" s="216"/>
      <c r="F15" s="216"/>
      <c r="G15" s="216"/>
      <c r="H15" s="216"/>
      <c r="I15" s="216"/>
      <c r="J15" s="216"/>
      <c r="K15" s="216"/>
      <c r="L15" s="216"/>
      <c r="M15" s="216"/>
      <c r="N15" s="216"/>
      <c r="O15" s="216"/>
      <c r="P15" s="7"/>
    </row>
    <row r="16" spans="2:16" ht="45" customHeight="1" x14ac:dyDescent="0.25">
      <c r="B16" s="5"/>
      <c r="C16" s="222"/>
      <c r="D16" s="216"/>
      <c r="E16" s="216"/>
      <c r="F16" s="216"/>
      <c r="G16" s="216"/>
      <c r="H16" s="216"/>
      <c r="I16" s="216"/>
      <c r="J16" s="216"/>
      <c r="K16" s="216"/>
      <c r="L16" s="216"/>
      <c r="M16" s="216"/>
      <c r="N16" s="216"/>
      <c r="O16" s="216"/>
      <c r="P16" s="7"/>
    </row>
    <row r="17" spans="2:16" x14ac:dyDescent="0.25">
      <c r="B17" s="5"/>
      <c r="C17" s="214"/>
      <c r="D17" s="216"/>
      <c r="E17" s="216"/>
      <c r="F17" s="216"/>
      <c r="G17" s="216"/>
      <c r="H17" s="216"/>
      <c r="I17" s="216"/>
      <c r="J17" s="216"/>
      <c r="K17" s="216"/>
      <c r="L17" s="216"/>
      <c r="M17" s="216"/>
      <c r="N17" s="216"/>
      <c r="O17" s="216"/>
      <c r="P17" s="7"/>
    </row>
    <row r="18" spans="2:16" x14ac:dyDescent="0.25">
      <c r="B18" s="5"/>
      <c r="C18" s="213" t="s">
        <v>20</v>
      </c>
      <c r="D18" s="215" t="s">
        <v>122</v>
      </c>
      <c r="E18" s="215"/>
      <c r="F18" s="215"/>
      <c r="G18" s="215"/>
      <c r="H18" s="215"/>
      <c r="I18" s="215"/>
      <c r="J18" s="215"/>
      <c r="K18" s="215"/>
      <c r="L18" s="215"/>
      <c r="M18" s="215"/>
      <c r="N18" s="215"/>
      <c r="O18" s="215"/>
      <c r="P18" s="7"/>
    </row>
    <row r="19" spans="2:16" x14ac:dyDescent="0.25">
      <c r="B19" s="5"/>
      <c r="C19" s="214"/>
      <c r="D19" s="215"/>
      <c r="E19" s="215"/>
      <c r="F19" s="215"/>
      <c r="G19" s="215"/>
      <c r="H19" s="215"/>
      <c r="I19" s="215"/>
      <c r="J19" s="215"/>
      <c r="K19" s="215"/>
      <c r="L19" s="215"/>
      <c r="M19" s="215"/>
      <c r="N19" s="215"/>
      <c r="O19" s="215"/>
      <c r="P19" s="7"/>
    </row>
    <row r="20" spans="2:16" x14ac:dyDescent="0.25">
      <c r="B20" s="5"/>
      <c r="C20" s="6"/>
      <c r="D20" s="6"/>
      <c r="E20" s="6"/>
      <c r="F20" s="6"/>
      <c r="G20" s="6"/>
      <c r="H20" s="6"/>
      <c r="I20" s="6"/>
      <c r="J20" s="6"/>
      <c r="K20" s="6"/>
      <c r="L20" s="6"/>
      <c r="M20" s="6"/>
      <c r="N20" s="6"/>
      <c r="O20" s="6"/>
      <c r="P20" s="7"/>
    </row>
    <row r="21" spans="2:16" x14ac:dyDescent="0.25">
      <c r="B21" s="5"/>
      <c r="C21" s="12" t="s">
        <v>123</v>
      </c>
      <c r="D21" s="15">
        <v>2009</v>
      </c>
      <c r="E21" s="15">
        <v>2010</v>
      </c>
      <c r="F21" s="12">
        <v>2011</v>
      </c>
      <c r="G21" s="12">
        <v>2012</v>
      </c>
      <c r="H21" s="12">
        <v>2013</v>
      </c>
      <c r="I21" s="6"/>
      <c r="J21" s="12" t="s">
        <v>124</v>
      </c>
      <c r="K21" s="15">
        <v>2009</v>
      </c>
      <c r="L21" s="15">
        <v>2010</v>
      </c>
      <c r="M21" s="12">
        <v>2011</v>
      </c>
      <c r="N21" s="12">
        <v>2012</v>
      </c>
      <c r="O21" s="12">
        <v>2013</v>
      </c>
      <c r="P21" s="7"/>
    </row>
    <row r="22" spans="2:16" x14ac:dyDescent="0.25">
      <c r="B22" s="5"/>
      <c r="C22" s="12" t="s">
        <v>125</v>
      </c>
      <c r="D22" s="15"/>
      <c r="E22" s="15"/>
      <c r="F22" s="12"/>
      <c r="G22" s="12"/>
      <c r="H22" s="12"/>
      <c r="I22" s="6"/>
      <c r="J22" s="12" t="s">
        <v>126</v>
      </c>
      <c r="K22" s="15"/>
      <c r="L22" s="15"/>
      <c r="M22" s="12"/>
      <c r="N22" s="12"/>
      <c r="O22" s="12"/>
      <c r="P22" s="7"/>
    </row>
    <row r="23" spans="2:16" ht="15" customHeight="1" x14ac:dyDescent="0.25">
      <c r="B23" s="5"/>
      <c r="C23" s="16" t="s">
        <v>126</v>
      </c>
      <c r="D23" s="60">
        <v>0.36</v>
      </c>
      <c r="E23" s="60">
        <f>14/40</f>
        <v>0.35</v>
      </c>
      <c r="F23" s="60">
        <f>12/40</f>
        <v>0.3</v>
      </c>
      <c r="G23" s="60">
        <v>0.36</v>
      </c>
      <c r="H23" s="171" t="s">
        <v>127</v>
      </c>
      <c r="I23" s="6"/>
      <c r="J23" s="16" t="s">
        <v>69</v>
      </c>
      <c r="K23" s="65"/>
      <c r="L23" s="65"/>
      <c r="M23" s="65"/>
      <c r="N23" s="60">
        <v>0</v>
      </c>
      <c r="O23" s="171" t="s">
        <v>127</v>
      </c>
      <c r="P23" s="7"/>
    </row>
    <row r="24" spans="2:16" ht="15" customHeight="1" x14ac:dyDescent="0.25">
      <c r="B24" s="5"/>
      <c r="C24" s="16" t="s">
        <v>128</v>
      </c>
      <c r="D24" s="66"/>
      <c r="E24" s="60">
        <v>0.33</v>
      </c>
      <c r="F24" s="60">
        <v>0.43</v>
      </c>
      <c r="G24" s="60">
        <v>0.43</v>
      </c>
      <c r="H24" s="60">
        <v>0.51</v>
      </c>
      <c r="I24" s="6"/>
      <c r="J24" s="16" t="s">
        <v>70</v>
      </c>
      <c r="K24" s="60">
        <v>0.14000000000000001</v>
      </c>
      <c r="L24" s="60">
        <v>7.0000000000000007E-2</v>
      </c>
      <c r="M24" s="60">
        <v>0.05</v>
      </c>
      <c r="N24" s="60">
        <v>0.05</v>
      </c>
      <c r="O24" s="171" t="s">
        <v>127</v>
      </c>
      <c r="P24" s="7"/>
    </row>
    <row r="25" spans="2:16" ht="15" customHeight="1" x14ac:dyDescent="0.25">
      <c r="B25" s="5"/>
      <c r="C25" s="16" t="s">
        <v>129</v>
      </c>
      <c r="D25" s="60">
        <f>2/12</f>
        <v>0.16666666666666666</v>
      </c>
      <c r="E25" s="60">
        <f>2/12</f>
        <v>0.16666666666666666</v>
      </c>
      <c r="F25" s="60">
        <f>4/15</f>
        <v>0.26666666666666666</v>
      </c>
      <c r="G25" s="60">
        <v>0.31</v>
      </c>
      <c r="H25" s="60">
        <v>0.4</v>
      </c>
      <c r="I25" s="6"/>
      <c r="J25" s="16" t="s">
        <v>84</v>
      </c>
      <c r="K25" s="60">
        <v>0.86</v>
      </c>
      <c r="L25" s="60">
        <v>0.93</v>
      </c>
      <c r="M25" s="60">
        <v>0.95</v>
      </c>
      <c r="N25" s="60">
        <v>0.95</v>
      </c>
      <c r="O25" s="171" t="s">
        <v>130</v>
      </c>
      <c r="P25" s="7"/>
    </row>
    <row r="26" spans="2:16" ht="15" customHeight="1" x14ac:dyDescent="0.25">
      <c r="B26" s="5"/>
      <c r="C26" s="16" t="s">
        <v>131</v>
      </c>
      <c r="D26" s="40">
        <f>7/17</f>
        <v>0.41176470588235292</v>
      </c>
      <c r="E26" s="40">
        <f>8/18</f>
        <v>0.44444444444444442</v>
      </c>
      <c r="F26" s="40">
        <f>8/16</f>
        <v>0.5</v>
      </c>
      <c r="G26" s="40">
        <v>0.41</v>
      </c>
      <c r="H26" s="40">
        <v>0.33</v>
      </c>
      <c r="I26" s="6"/>
      <c r="J26" s="12" t="s">
        <v>128</v>
      </c>
      <c r="K26" s="67"/>
      <c r="L26" s="67"/>
      <c r="M26" s="68"/>
      <c r="N26" s="68"/>
      <c r="O26" s="68"/>
      <c r="P26" s="7"/>
    </row>
    <row r="27" spans="2:16" ht="15" customHeight="1" x14ac:dyDescent="0.25">
      <c r="B27" s="5"/>
      <c r="C27" s="12" t="s">
        <v>132</v>
      </c>
      <c r="D27" s="69"/>
      <c r="E27" s="69"/>
      <c r="F27" s="70"/>
      <c r="G27" s="70"/>
      <c r="H27" s="70"/>
      <c r="I27" s="6"/>
      <c r="J27" s="16" t="s">
        <v>69</v>
      </c>
      <c r="K27" s="71"/>
      <c r="L27" s="71"/>
      <c r="M27" s="65"/>
      <c r="N27" s="60">
        <v>0</v>
      </c>
      <c r="O27" s="60">
        <v>0</v>
      </c>
      <c r="P27" s="7"/>
    </row>
    <row r="28" spans="2:16" ht="15" customHeight="1" x14ac:dyDescent="0.25">
      <c r="B28" s="5"/>
      <c r="C28" s="16" t="s">
        <v>126</v>
      </c>
      <c r="D28" s="66"/>
      <c r="E28" s="66"/>
      <c r="F28" s="66"/>
      <c r="G28" s="60">
        <v>0</v>
      </c>
      <c r="H28" s="60">
        <v>0</v>
      </c>
      <c r="I28" s="6"/>
      <c r="J28" s="16" t="s">
        <v>70</v>
      </c>
      <c r="K28" s="71"/>
      <c r="L28" s="71"/>
      <c r="M28" s="40">
        <v>0.2</v>
      </c>
      <c r="N28" s="40">
        <v>0.18</v>
      </c>
      <c r="O28" s="40">
        <v>0.25</v>
      </c>
      <c r="P28" s="7"/>
    </row>
    <row r="29" spans="2:16" ht="15" customHeight="1" x14ac:dyDescent="0.25">
      <c r="B29" s="5"/>
      <c r="C29" s="16" t="s">
        <v>128</v>
      </c>
      <c r="D29" s="66"/>
      <c r="E29" s="66"/>
      <c r="F29" s="66"/>
      <c r="G29" s="60">
        <v>0</v>
      </c>
      <c r="H29" s="60">
        <v>0</v>
      </c>
      <c r="I29" s="6"/>
      <c r="J29" s="16" t="s">
        <v>84</v>
      </c>
      <c r="K29" s="71"/>
      <c r="L29" s="71"/>
      <c r="M29" s="40">
        <v>0.8</v>
      </c>
      <c r="N29" s="40">
        <v>0.83</v>
      </c>
      <c r="O29" s="40">
        <v>0.75</v>
      </c>
      <c r="P29" s="7"/>
    </row>
    <row r="30" spans="2:16" ht="15" customHeight="1" x14ac:dyDescent="0.25">
      <c r="B30" s="5"/>
      <c r="C30" s="16" t="s">
        <v>129</v>
      </c>
      <c r="D30" s="66"/>
      <c r="E30" s="66"/>
      <c r="F30" s="66"/>
      <c r="G30" s="60">
        <v>0</v>
      </c>
      <c r="H30" s="60">
        <v>0</v>
      </c>
      <c r="I30" s="6"/>
      <c r="J30" s="12" t="s">
        <v>133</v>
      </c>
      <c r="K30" s="67"/>
      <c r="L30" s="67"/>
      <c r="M30" s="68"/>
      <c r="N30" s="68"/>
      <c r="O30" s="68"/>
      <c r="P30" s="7"/>
    </row>
    <row r="31" spans="2:16" ht="15" customHeight="1" x14ac:dyDescent="0.25">
      <c r="B31" s="5"/>
      <c r="C31" s="16" t="s">
        <v>131</v>
      </c>
      <c r="D31" s="40">
        <f>1/17</f>
        <v>5.8823529411764705E-2</v>
      </c>
      <c r="E31" s="40">
        <f>0/18</f>
        <v>0</v>
      </c>
      <c r="F31" s="40">
        <f>1/16</f>
        <v>6.25E-2</v>
      </c>
      <c r="G31" s="40">
        <v>0.06</v>
      </c>
      <c r="H31" s="40">
        <v>0</v>
      </c>
      <c r="I31" s="6"/>
      <c r="J31" s="16" t="s">
        <v>69</v>
      </c>
      <c r="K31" s="65"/>
      <c r="L31" s="65"/>
      <c r="M31" s="65"/>
      <c r="N31" s="60">
        <v>0</v>
      </c>
      <c r="O31" s="60">
        <v>0</v>
      </c>
      <c r="P31" s="7"/>
    </row>
    <row r="32" spans="2:16" ht="15" customHeight="1" x14ac:dyDescent="0.25">
      <c r="B32" s="5"/>
      <c r="C32" s="6"/>
      <c r="D32" s="41"/>
      <c r="E32" s="41"/>
      <c r="F32" s="41"/>
      <c r="G32" s="30"/>
      <c r="H32" s="30"/>
      <c r="I32" s="6"/>
      <c r="J32" s="16" t="s">
        <v>70</v>
      </c>
      <c r="K32" s="60">
        <v>0.17</v>
      </c>
      <c r="L32" s="60">
        <v>0.17</v>
      </c>
      <c r="M32" s="60">
        <v>0.18</v>
      </c>
      <c r="N32" s="60">
        <v>0.23</v>
      </c>
      <c r="O32" s="60">
        <v>0.2</v>
      </c>
      <c r="P32" s="7"/>
    </row>
    <row r="33" spans="2:16" ht="15" customHeight="1" x14ac:dyDescent="0.25">
      <c r="B33" s="5"/>
      <c r="C33" s="6"/>
      <c r="D33" s="41"/>
      <c r="E33" s="41"/>
      <c r="F33" s="41"/>
      <c r="G33" s="41"/>
      <c r="H33" s="30"/>
      <c r="I33" s="6"/>
      <c r="J33" s="16" t="s">
        <v>84</v>
      </c>
      <c r="K33" s="60">
        <v>0.83</v>
      </c>
      <c r="L33" s="60">
        <v>0.83</v>
      </c>
      <c r="M33" s="60">
        <v>0.82</v>
      </c>
      <c r="N33" s="60">
        <v>0.77</v>
      </c>
      <c r="O33" s="60">
        <v>0.8</v>
      </c>
      <c r="P33" s="7"/>
    </row>
    <row r="34" spans="2:16" ht="15" customHeight="1" x14ac:dyDescent="0.25">
      <c r="B34" s="5"/>
      <c r="C34" s="6"/>
      <c r="D34" s="41"/>
      <c r="E34" s="41"/>
      <c r="F34" s="41"/>
      <c r="G34" s="41"/>
      <c r="H34" s="30"/>
      <c r="I34" s="6"/>
      <c r="J34" s="12" t="s">
        <v>131</v>
      </c>
      <c r="K34" s="67"/>
      <c r="L34" s="67"/>
      <c r="M34" s="68"/>
      <c r="N34" s="68"/>
      <c r="O34" s="68"/>
      <c r="P34" s="7"/>
    </row>
    <row r="35" spans="2:16" ht="15" customHeight="1" x14ac:dyDescent="0.25">
      <c r="B35" s="5"/>
      <c r="C35" s="6"/>
      <c r="D35" s="41"/>
      <c r="E35" s="41"/>
      <c r="F35" s="41"/>
      <c r="G35" s="41"/>
      <c r="H35" s="30"/>
      <c r="I35" s="6"/>
      <c r="J35" s="16" t="s">
        <v>69</v>
      </c>
      <c r="K35" s="60">
        <f>2/17</f>
        <v>0.11764705882352941</v>
      </c>
      <c r="L35" s="60">
        <f>2/18</f>
        <v>0.1111111111111111</v>
      </c>
      <c r="M35" s="60">
        <f>2/16</f>
        <v>0.125</v>
      </c>
      <c r="N35" s="60">
        <v>0.15</v>
      </c>
      <c r="O35" s="60">
        <v>0</v>
      </c>
      <c r="P35" s="7"/>
    </row>
    <row r="36" spans="2:16" ht="15" customHeight="1" x14ac:dyDescent="0.25">
      <c r="B36" s="5"/>
      <c r="C36" s="6"/>
      <c r="D36" s="41"/>
      <c r="E36" s="41"/>
      <c r="F36" s="41"/>
      <c r="G36" s="41"/>
      <c r="H36" s="30"/>
      <c r="I36" s="6"/>
      <c r="J36" s="16" t="s">
        <v>70</v>
      </c>
      <c r="K36" s="60">
        <f>4/17</f>
        <v>0.23529411764705882</v>
      </c>
      <c r="L36" s="60">
        <f>5/18</f>
        <v>0.27777777777777779</v>
      </c>
      <c r="M36" s="60">
        <f>4/16</f>
        <v>0.25</v>
      </c>
      <c r="N36" s="60">
        <v>0.23</v>
      </c>
      <c r="O36" s="60">
        <v>0.11</v>
      </c>
      <c r="P36" s="7"/>
    </row>
    <row r="37" spans="2:16" ht="15" customHeight="1" x14ac:dyDescent="0.25">
      <c r="B37" s="5"/>
      <c r="C37" s="6"/>
      <c r="D37" s="41"/>
      <c r="E37" s="41"/>
      <c r="F37" s="41"/>
      <c r="G37" s="41"/>
      <c r="H37" s="30"/>
      <c r="I37" s="6"/>
      <c r="J37" s="16" t="s">
        <v>84</v>
      </c>
      <c r="K37" s="60">
        <f>11/17</f>
        <v>0.6470588235294118</v>
      </c>
      <c r="L37" s="60">
        <f>11/18</f>
        <v>0.61111111111111116</v>
      </c>
      <c r="M37" s="60">
        <f>10/16</f>
        <v>0.625</v>
      </c>
      <c r="N37" s="60">
        <v>0.62</v>
      </c>
      <c r="O37" s="60">
        <v>0.89</v>
      </c>
      <c r="P37" s="7"/>
    </row>
    <row r="38" spans="2:16" ht="15.75" thickBot="1" x14ac:dyDescent="0.3">
      <c r="B38" s="24"/>
      <c r="C38" s="25"/>
      <c r="D38" s="25"/>
      <c r="E38" s="25"/>
      <c r="F38" s="25"/>
      <c r="G38" s="25"/>
      <c r="H38" s="25"/>
      <c r="I38" s="26"/>
      <c r="J38" s="25"/>
      <c r="K38" s="25"/>
      <c r="L38" s="25"/>
      <c r="M38" s="25"/>
      <c r="N38" s="25"/>
      <c r="O38" s="25"/>
      <c r="P38" s="27"/>
    </row>
    <row r="39" spans="2:16" x14ac:dyDescent="0.25">
      <c r="B39" s="6"/>
      <c r="C39" s="6"/>
      <c r="D39" s="6"/>
      <c r="E39" s="6"/>
      <c r="F39" s="6"/>
      <c r="G39" s="6"/>
      <c r="H39" s="6"/>
      <c r="I39" s="23"/>
      <c r="J39" s="6"/>
      <c r="K39" s="6"/>
      <c r="L39" s="6"/>
      <c r="M39" s="6"/>
      <c r="N39" s="6"/>
      <c r="O39" s="6"/>
      <c r="P39" s="6"/>
    </row>
    <row r="40" spans="2:16" x14ac:dyDescent="0.25">
      <c r="B40" s="6"/>
      <c r="C40" s="6"/>
      <c r="D40" s="6"/>
      <c r="E40" s="6"/>
      <c r="F40" s="6"/>
      <c r="G40" s="6"/>
      <c r="H40" s="6"/>
      <c r="I40" s="23"/>
      <c r="J40" s="6"/>
      <c r="K40" s="6"/>
      <c r="L40" s="6"/>
      <c r="M40" s="6"/>
      <c r="N40" s="6"/>
      <c r="O40" s="6"/>
      <c r="P40" s="6"/>
    </row>
    <row r="41" spans="2:16" x14ac:dyDescent="0.25">
      <c r="B41" s="6"/>
      <c r="C41" s="6"/>
      <c r="D41" s="6"/>
      <c r="E41" s="6"/>
      <c r="F41" s="6"/>
      <c r="G41" s="6"/>
      <c r="H41" s="6"/>
      <c r="I41" s="23"/>
      <c r="J41" s="6"/>
      <c r="K41" s="6"/>
      <c r="L41" s="6"/>
      <c r="M41" s="6"/>
      <c r="N41" s="6"/>
      <c r="O41" s="6"/>
      <c r="P41" s="6"/>
    </row>
    <row r="42" spans="2:16" x14ac:dyDescent="0.25">
      <c r="B42" s="6"/>
      <c r="C42" s="6"/>
      <c r="D42" s="6"/>
      <c r="E42" s="6"/>
      <c r="F42" s="6"/>
      <c r="G42" s="6"/>
      <c r="H42" s="6"/>
      <c r="I42" s="6"/>
      <c r="J42" s="6"/>
      <c r="K42" s="6"/>
      <c r="L42" s="6"/>
      <c r="M42" s="6"/>
      <c r="N42" s="6"/>
      <c r="O42" s="6"/>
      <c r="P42" s="6"/>
    </row>
    <row r="43" spans="2:16" x14ac:dyDescent="0.25">
      <c r="B43" s="6"/>
      <c r="C43" s="6"/>
      <c r="D43" s="6"/>
      <c r="E43" s="6"/>
      <c r="F43" s="6"/>
      <c r="G43" s="6"/>
      <c r="H43" s="6"/>
      <c r="I43" s="6"/>
      <c r="J43" s="6"/>
      <c r="K43" s="6"/>
      <c r="L43" s="6"/>
      <c r="M43" s="6"/>
      <c r="N43" s="6"/>
      <c r="O43" s="6"/>
      <c r="P43" s="6"/>
    </row>
    <row r="44" spans="2:16" x14ac:dyDescent="0.25">
      <c r="B44" s="6"/>
      <c r="C44" s="6"/>
      <c r="D44" s="6"/>
      <c r="E44" s="6"/>
      <c r="F44" s="6"/>
      <c r="G44" s="6"/>
      <c r="H44" s="6"/>
      <c r="I44" s="6"/>
      <c r="J44" s="6"/>
      <c r="K44" s="6"/>
      <c r="L44" s="6"/>
      <c r="M44" s="6"/>
      <c r="N44" s="6"/>
      <c r="O44" s="6"/>
      <c r="P44" s="6"/>
    </row>
    <row r="45" spans="2:16" x14ac:dyDescent="0.25">
      <c r="B45" s="6"/>
      <c r="C45" s="6"/>
      <c r="D45" s="6"/>
      <c r="E45" s="6"/>
      <c r="F45" s="6"/>
      <c r="G45" s="6"/>
      <c r="H45" s="6"/>
      <c r="I45" s="6"/>
      <c r="J45" s="6"/>
      <c r="K45" s="6"/>
      <c r="L45" s="6"/>
      <c r="M45" s="6"/>
      <c r="N45" s="6"/>
      <c r="O45" s="6"/>
      <c r="P45" s="6"/>
    </row>
    <row r="46" spans="2:16" x14ac:dyDescent="0.25">
      <c r="B46" s="6"/>
      <c r="C46" s="6"/>
      <c r="D46" s="6"/>
      <c r="E46" s="6"/>
      <c r="F46" s="6"/>
      <c r="G46" s="6"/>
      <c r="H46" s="6"/>
      <c r="I46" s="6"/>
      <c r="J46" s="6"/>
      <c r="K46" s="6"/>
      <c r="L46" s="6"/>
      <c r="M46" s="6"/>
      <c r="N46" s="6"/>
      <c r="O46" s="6"/>
      <c r="P46" s="6"/>
    </row>
    <row r="47" spans="2:16" x14ac:dyDescent="0.25">
      <c r="B47" s="6"/>
      <c r="C47" s="6"/>
      <c r="D47" s="6"/>
      <c r="E47" s="6"/>
      <c r="F47" s="6"/>
      <c r="G47" s="6"/>
      <c r="H47" s="6"/>
      <c r="I47" s="6"/>
      <c r="J47" s="6"/>
      <c r="K47" s="6"/>
      <c r="L47" s="6"/>
      <c r="M47" s="6"/>
      <c r="N47" s="6"/>
      <c r="O47" s="6"/>
      <c r="P47" s="6"/>
    </row>
  </sheetData>
  <mergeCells count="12">
    <mergeCell ref="C18:C19"/>
    <mergeCell ref="D18:O19"/>
    <mergeCell ref="D10:O10"/>
    <mergeCell ref="C11:C13"/>
    <mergeCell ref="D11:O13"/>
    <mergeCell ref="C15:C17"/>
    <mergeCell ref="D15:O17"/>
    <mergeCell ref="D4:H4"/>
    <mergeCell ref="D6:H6"/>
    <mergeCell ref="E7:J7"/>
    <mergeCell ref="E8:J8"/>
    <mergeCell ref="D5:J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0"/>
  <sheetViews>
    <sheetView zoomScale="90" zoomScaleNormal="90" workbookViewId="0">
      <selection activeCell="K33" sqref="K33"/>
    </sheetView>
  </sheetViews>
  <sheetFormatPr defaultRowHeight="15" x14ac:dyDescent="0.25"/>
  <cols>
    <col min="1" max="1" width="3.7109375" style="1" customWidth="1"/>
    <col min="2" max="2" width="3.42578125" style="1" customWidth="1"/>
    <col min="3" max="3" width="29.7109375" style="1" customWidth="1"/>
    <col min="4" max="8" width="10.85546875" style="1" customWidth="1"/>
    <col min="9" max="9" width="9.140625" style="1"/>
    <col min="10" max="10" width="29.7109375" style="1" customWidth="1"/>
    <col min="11" max="15" width="9.140625" style="1"/>
    <col min="16" max="16" width="3.42578125" style="1" customWidth="1"/>
    <col min="17" max="17" width="3.140625" style="1" customWidth="1"/>
    <col min="18" max="16384" width="9.140625" style="1"/>
  </cols>
  <sheetData>
    <row r="1" spans="2:17" ht="15.75" thickBot="1" x14ac:dyDescent="0.3"/>
    <row r="2" spans="2:17" ht="26.25" x14ac:dyDescent="0.4">
      <c r="B2" s="2" t="s">
        <v>134</v>
      </c>
      <c r="C2" s="205"/>
      <c r="D2" s="3"/>
      <c r="E2" s="3"/>
      <c r="F2" s="3"/>
      <c r="G2" s="3"/>
      <c r="H2" s="3"/>
      <c r="I2" s="3"/>
      <c r="J2" s="3"/>
      <c r="K2" s="3"/>
      <c r="L2" s="3"/>
      <c r="M2" s="3"/>
      <c r="N2" s="3"/>
      <c r="O2" s="3"/>
      <c r="P2" s="3"/>
      <c r="Q2" s="4"/>
    </row>
    <row r="3" spans="2:17" x14ac:dyDescent="0.25">
      <c r="B3" s="5"/>
      <c r="C3" s="6"/>
      <c r="D3" s="6"/>
      <c r="E3" s="6"/>
      <c r="F3" s="6"/>
      <c r="G3" s="6"/>
      <c r="H3" s="6"/>
      <c r="I3" s="6"/>
      <c r="J3" s="6"/>
      <c r="K3" s="6"/>
      <c r="L3" s="6"/>
      <c r="M3" s="6"/>
      <c r="N3" s="6"/>
      <c r="O3" s="6"/>
      <c r="P3" s="6"/>
      <c r="Q3" s="7"/>
    </row>
    <row r="4" spans="2:17" x14ac:dyDescent="0.25">
      <c r="B4" s="5"/>
      <c r="C4" s="8" t="s">
        <v>1</v>
      </c>
      <c r="D4" s="209" t="s">
        <v>134</v>
      </c>
      <c r="E4" s="210"/>
      <c r="F4" s="211"/>
      <c r="G4" s="6"/>
      <c r="H4" s="6"/>
      <c r="I4" s="6"/>
      <c r="J4" s="6"/>
      <c r="K4" s="6"/>
      <c r="L4" s="6"/>
      <c r="M4" s="6"/>
      <c r="N4" s="6"/>
      <c r="O4" s="6"/>
      <c r="P4" s="6"/>
      <c r="Q4" s="7"/>
    </row>
    <row r="5" spans="2:17" x14ac:dyDescent="0.25">
      <c r="B5" s="5"/>
      <c r="C5" s="8" t="s">
        <v>2</v>
      </c>
      <c r="D5" s="209" t="s">
        <v>135</v>
      </c>
      <c r="E5" s="210"/>
      <c r="F5" s="211"/>
      <c r="G5" s="6"/>
      <c r="H5" s="6"/>
      <c r="I5" s="6"/>
      <c r="J5" s="6"/>
      <c r="K5" s="6"/>
      <c r="L5" s="6"/>
      <c r="M5" s="6"/>
      <c r="N5" s="6"/>
      <c r="O5" s="6"/>
      <c r="P5" s="6"/>
      <c r="Q5" s="7"/>
    </row>
    <row r="6" spans="2:17" x14ac:dyDescent="0.25">
      <c r="B6" s="5"/>
      <c r="C6" s="8" t="s">
        <v>4</v>
      </c>
      <c r="D6" s="209" t="s">
        <v>5</v>
      </c>
      <c r="E6" s="210"/>
      <c r="F6" s="211"/>
      <c r="G6" s="6"/>
      <c r="H6" s="6"/>
      <c r="I6" s="6"/>
      <c r="J6" s="6"/>
      <c r="K6" s="6"/>
      <c r="L6" s="6"/>
      <c r="M6" s="6"/>
      <c r="N6" s="6"/>
      <c r="O6" s="6"/>
      <c r="P6" s="6"/>
      <c r="Q6" s="7"/>
    </row>
    <row r="7" spans="2:17" x14ac:dyDescent="0.25">
      <c r="B7" s="5"/>
      <c r="C7" s="8" t="s">
        <v>6</v>
      </c>
      <c r="D7" s="12" t="s">
        <v>9</v>
      </c>
      <c r="E7" s="209" t="s">
        <v>10</v>
      </c>
      <c r="F7" s="210"/>
      <c r="G7" s="210"/>
      <c r="H7" s="210"/>
      <c r="I7" s="210"/>
      <c r="J7" s="210"/>
      <c r="K7" s="210"/>
      <c r="L7" s="211"/>
      <c r="M7" s="6"/>
      <c r="N7" s="6"/>
      <c r="O7" s="6"/>
      <c r="P7" s="6"/>
      <c r="Q7" s="7"/>
    </row>
    <row r="8" spans="2:17" x14ac:dyDescent="0.25">
      <c r="B8" s="5"/>
      <c r="C8" s="8" t="s">
        <v>11</v>
      </c>
      <c r="D8" s="12" t="s">
        <v>9</v>
      </c>
      <c r="E8" s="209" t="s">
        <v>13</v>
      </c>
      <c r="F8" s="210"/>
      <c r="G8" s="210"/>
      <c r="H8" s="210"/>
      <c r="I8" s="210"/>
      <c r="J8" s="210"/>
      <c r="K8" s="210"/>
      <c r="L8" s="211"/>
      <c r="M8" s="6"/>
      <c r="N8" s="6"/>
      <c r="O8" s="6"/>
      <c r="P8" s="6"/>
      <c r="Q8" s="7"/>
    </row>
    <row r="9" spans="2:17" x14ac:dyDescent="0.25">
      <c r="B9" s="5"/>
      <c r="C9" s="6"/>
      <c r="D9" s="6"/>
      <c r="E9" s="6"/>
      <c r="F9" s="6"/>
      <c r="G9" s="6"/>
      <c r="H9" s="6"/>
      <c r="I9" s="6"/>
      <c r="J9" s="6"/>
      <c r="K9" s="6"/>
      <c r="L9" s="6"/>
      <c r="M9" s="6"/>
      <c r="N9" s="6"/>
      <c r="O9" s="6"/>
      <c r="P9" s="6"/>
      <c r="Q9" s="7"/>
    </row>
    <row r="10" spans="2:17" ht="15" customHeight="1" x14ac:dyDescent="0.25">
      <c r="B10" s="5"/>
      <c r="C10" s="14" t="s">
        <v>14</v>
      </c>
      <c r="D10" s="219" t="s">
        <v>127</v>
      </c>
      <c r="E10" s="220"/>
      <c r="F10" s="220"/>
      <c r="G10" s="220"/>
      <c r="H10" s="220"/>
      <c r="I10" s="220"/>
      <c r="J10" s="220"/>
      <c r="K10" s="220"/>
      <c r="L10" s="220"/>
      <c r="M10" s="220"/>
      <c r="N10" s="220"/>
      <c r="O10" s="221"/>
      <c r="P10" s="6"/>
      <c r="Q10" s="7"/>
    </row>
    <row r="11" spans="2:17" ht="15" customHeight="1" x14ac:dyDescent="0.25">
      <c r="B11" s="5"/>
      <c r="C11" s="217" t="s">
        <v>16</v>
      </c>
      <c r="D11" s="218" t="s">
        <v>236</v>
      </c>
      <c r="E11" s="216"/>
      <c r="F11" s="216"/>
      <c r="G11" s="216"/>
      <c r="H11" s="216"/>
      <c r="I11" s="216"/>
      <c r="J11" s="216"/>
      <c r="K11" s="216"/>
      <c r="L11" s="216"/>
      <c r="M11" s="216"/>
      <c r="N11" s="216"/>
      <c r="O11" s="216"/>
      <c r="P11" s="6"/>
      <c r="Q11" s="7"/>
    </row>
    <row r="12" spans="2:17" ht="15" customHeight="1" x14ac:dyDescent="0.25">
      <c r="B12" s="5"/>
      <c r="C12" s="217"/>
      <c r="D12" s="218"/>
      <c r="E12" s="216"/>
      <c r="F12" s="216"/>
      <c r="G12" s="216"/>
      <c r="H12" s="216"/>
      <c r="I12" s="216"/>
      <c r="J12" s="216"/>
      <c r="K12" s="216"/>
      <c r="L12" s="216"/>
      <c r="M12" s="216"/>
      <c r="N12" s="216"/>
      <c r="O12" s="216"/>
      <c r="P12" s="6"/>
      <c r="Q12" s="7"/>
    </row>
    <row r="13" spans="2:17" ht="15" customHeight="1" x14ac:dyDescent="0.25">
      <c r="B13" s="5"/>
      <c r="C13" s="217"/>
      <c r="D13" s="218"/>
      <c r="E13" s="216"/>
      <c r="F13" s="216"/>
      <c r="G13" s="216"/>
      <c r="H13" s="216"/>
      <c r="I13" s="216"/>
      <c r="J13" s="216"/>
      <c r="K13" s="216"/>
      <c r="L13" s="216"/>
      <c r="M13" s="216"/>
      <c r="N13" s="216"/>
      <c r="O13" s="216"/>
      <c r="P13" s="6"/>
      <c r="Q13" s="7"/>
    </row>
    <row r="14" spans="2:17" ht="15" customHeight="1" x14ac:dyDescent="0.25">
      <c r="B14" s="5"/>
      <c r="C14" s="217"/>
      <c r="D14" s="218"/>
      <c r="E14" s="216"/>
      <c r="F14" s="216"/>
      <c r="G14" s="216"/>
      <c r="H14" s="216"/>
      <c r="I14" s="216"/>
      <c r="J14" s="216"/>
      <c r="K14" s="216"/>
      <c r="L14" s="216"/>
      <c r="M14" s="216"/>
      <c r="N14" s="216"/>
      <c r="O14" s="216"/>
      <c r="P14" s="6"/>
      <c r="Q14" s="7"/>
    </row>
    <row r="15" spans="2:17" x14ac:dyDescent="0.25">
      <c r="B15" s="5"/>
      <c r="C15" s="217"/>
      <c r="D15" s="216"/>
      <c r="E15" s="216"/>
      <c r="F15" s="216"/>
      <c r="G15" s="216"/>
      <c r="H15" s="216"/>
      <c r="I15" s="216"/>
      <c r="J15" s="216"/>
      <c r="K15" s="216"/>
      <c r="L15" s="216"/>
      <c r="M15" s="216"/>
      <c r="N15" s="216"/>
      <c r="O15" s="216"/>
      <c r="P15" s="6"/>
      <c r="Q15" s="7"/>
    </row>
    <row r="16" spans="2:17" x14ac:dyDescent="0.25">
      <c r="B16" s="5"/>
      <c r="C16" s="6"/>
      <c r="D16" s="6"/>
      <c r="E16" s="6"/>
      <c r="F16" s="6"/>
      <c r="G16" s="6"/>
      <c r="H16" s="6"/>
      <c r="I16" s="6"/>
      <c r="J16" s="6"/>
      <c r="K16" s="6"/>
      <c r="L16" s="6"/>
      <c r="M16" s="6"/>
      <c r="N16" s="6"/>
      <c r="O16" s="6"/>
      <c r="P16" s="6"/>
      <c r="Q16" s="7"/>
    </row>
    <row r="17" spans="2:20" x14ac:dyDescent="0.25">
      <c r="B17" s="5"/>
      <c r="C17" s="217" t="s">
        <v>18</v>
      </c>
      <c r="D17" s="216" t="s">
        <v>237</v>
      </c>
      <c r="E17" s="216"/>
      <c r="F17" s="216"/>
      <c r="G17" s="216"/>
      <c r="H17" s="216"/>
      <c r="I17" s="216"/>
      <c r="J17" s="216"/>
      <c r="K17" s="216"/>
      <c r="L17" s="216"/>
      <c r="M17" s="216"/>
      <c r="N17" s="216"/>
      <c r="O17" s="216"/>
      <c r="P17" s="6"/>
      <c r="Q17" s="7"/>
    </row>
    <row r="18" spans="2:20" x14ac:dyDescent="0.25">
      <c r="B18" s="5"/>
      <c r="C18" s="217"/>
      <c r="D18" s="216"/>
      <c r="E18" s="216"/>
      <c r="F18" s="216"/>
      <c r="G18" s="216"/>
      <c r="H18" s="216"/>
      <c r="I18" s="216"/>
      <c r="J18" s="216"/>
      <c r="K18" s="216"/>
      <c r="L18" s="216"/>
      <c r="M18" s="216"/>
      <c r="N18" s="216"/>
      <c r="O18" s="216"/>
      <c r="P18" s="6"/>
      <c r="Q18" s="7"/>
    </row>
    <row r="19" spans="2:20" x14ac:dyDescent="0.25">
      <c r="B19" s="5"/>
      <c r="C19" s="217" t="s">
        <v>20</v>
      </c>
      <c r="D19" s="215" t="s">
        <v>21</v>
      </c>
      <c r="E19" s="215"/>
      <c r="F19" s="215"/>
      <c r="G19" s="215"/>
      <c r="H19" s="215"/>
      <c r="I19" s="215"/>
      <c r="J19" s="215"/>
      <c r="K19" s="215"/>
      <c r="L19" s="215"/>
      <c r="M19" s="215"/>
      <c r="N19" s="215"/>
      <c r="O19" s="215"/>
      <c r="P19" s="6"/>
      <c r="Q19" s="7"/>
    </row>
    <row r="20" spans="2:20" x14ac:dyDescent="0.25">
      <c r="B20" s="5"/>
      <c r="C20" s="217"/>
      <c r="D20" s="215"/>
      <c r="E20" s="215"/>
      <c r="F20" s="215"/>
      <c r="G20" s="215"/>
      <c r="H20" s="215"/>
      <c r="I20" s="215"/>
      <c r="J20" s="215"/>
      <c r="K20" s="215"/>
      <c r="L20" s="215"/>
      <c r="M20" s="215"/>
      <c r="N20" s="215"/>
      <c r="O20" s="215"/>
      <c r="P20" s="6"/>
      <c r="Q20" s="7"/>
    </row>
    <row r="21" spans="2:20" x14ac:dyDescent="0.25">
      <c r="B21" s="5"/>
      <c r="C21" s="6"/>
      <c r="D21" s="6"/>
      <c r="E21" s="6"/>
      <c r="F21" s="6"/>
      <c r="G21" s="6"/>
      <c r="H21" s="6"/>
      <c r="I21" s="6"/>
      <c r="J21" s="6"/>
      <c r="K21" s="6"/>
      <c r="L21" s="6"/>
      <c r="M21" s="6"/>
      <c r="N21" s="6"/>
      <c r="O21" s="6"/>
      <c r="P21" s="6"/>
      <c r="Q21" s="7"/>
    </row>
    <row r="22" spans="2:20" x14ac:dyDescent="0.25">
      <c r="B22" s="5"/>
      <c r="C22" s="12" t="s">
        <v>79</v>
      </c>
      <c r="D22" s="15">
        <v>2009</v>
      </c>
      <c r="E22" s="12">
        <v>2010</v>
      </c>
      <c r="F22" s="12">
        <v>2011</v>
      </c>
      <c r="G22" s="12">
        <v>2012</v>
      </c>
      <c r="H22" s="12">
        <v>2013</v>
      </c>
      <c r="I22" s="6"/>
      <c r="J22" s="12" t="s">
        <v>79</v>
      </c>
      <c r="K22" s="15">
        <v>2009</v>
      </c>
      <c r="L22" s="12">
        <v>2010</v>
      </c>
      <c r="M22" s="12">
        <v>2011</v>
      </c>
      <c r="N22" s="12">
        <v>2012</v>
      </c>
      <c r="O22" s="12">
        <v>2013</v>
      </c>
      <c r="P22" s="6"/>
      <c r="Q22" s="7"/>
    </row>
    <row r="23" spans="2:20" ht="26.25" customHeight="1" x14ac:dyDescent="0.25">
      <c r="B23" s="5"/>
      <c r="C23" s="16" t="s">
        <v>136</v>
      </c>
      <c r="D23" s="55">
        <v>10</v>
      </c>
      <c r="E23" s="55">
        <v>14</v>
      </c>
      <c r="F23" s="55">
        <v>16.100000000000001</v>
      </c>
      <c r="G23" s="55">
        <v>20.260000000000002</v>
      </c>
      <c r="H23" s="55">
        <v>22.68</v>
      </c>
      <c r="I23" s="6"/>
      <c r="J23" s="53" t="s">
        <v>234</v>
      </c>
      <c r="K23" s="198" t="s">
        <v>130</v>
      </c>
      <c r="L23" s="199">
        <v>8</v>
      </c>
      <c r="M23" s="199">
        <v>10</v>
      </c>
      <c r="N23" s="199">
        <v>7</v>
      </c>
      <c r="O23" s="199">
        <v>14</v>
      </c>
      <c r="P23" s="6"/>
      <c r="Q23" s="7"/>
      <c r="T23" s="200"/>
    </row>
    <row r="24" spans="2:20" ht="15" customHeight="1" x14ac:dyDescent="0.25">
      <c r="B24" s="5"/>
      <c r="C24" s="6"/>
      <c r="D24" s="201"/>
      <c r="E24" s="201"/>
      <c r="F24" s="201"/>
      <c r="G24" s="201"/>
      <c r="H24" s="201"/>
      <c r="I24" s="6"/>
      <c r="J24" s="16" t="s">
        <v>235</v>
      </c>
      <c r="K24" s="202">
        <v>0</v>
      </c>
      <c r="L24" s="202">
        <v>8</v>
      </c>
      <c r="M24" s="203">
        <f>L24+M23</f>
        <v>18</v>
      </c>
      <c r="N24" s="203">
        <f t="shared" ref="N24:O24" si="0">M24+N23</f>
        <v>25</v>
      </c>
      <c r="O24" s="203">
        <f t="shared" si="0"/>
        <v>39</v>
      </c>
      <c r="P24" s="6"/>
      <c r="Q24" s="7"/>
      <c r="T24" s="200"/>
    </row>
    <row r="25" spans="2:20" ht="15.75" thickBot="1" x14ac:dyDescent="0.3">
      <c r="B25" s="24"/>
      <c r="C25" s="25"/>
      <c r="D25" s="57"/>
      <c r="E25" s="57"/>
      <c r="F25" s="57"/>
      <c r="G25" s="25"/>
      <c r="H25" s="25"/>
      <c r="I25" s="25"/>
      <c r="J25" s="25"/>
      <c r="K25" s="25"/>
      <c r="L25" s="25"/>
      <c r="M25" s="25"/>
      <c r="N25" s="25"/>
      <c r="O25" s="25"/>
      <c r="P25" s="25"/>
      <c r="Q25" s="27"/>
      <c r="T25" s="204"/>
    </row>
    <row r="26" spans="2:20" x14ac:dyDescent="0.25">
      <c r="B26" s="6"/>
      <c r="C26" s="6"/>
      <c r="D26" s="6"/>
      <c r="E26" s="6"/>
      <c r="F26" s="6"/>
      <c r="G26" s="6"/>
      <c r="H26" s="6"/>
      <c r="I26" s="6"/>
      <c r="J26" s="6"/>
      <c r="K26" s="6"/>
      <c r="L26" s="6"/>
      <c r="M26" s="6"/>
      <c r="N26" s="6"/>
      <c r="O26" s="6"/>
      <c r="P26" s="6"/>
      <c r="Q26" s="6"/>
    </row>
    <row r="27" spans="2:20" x14ac:dyDescent="0.25">
      <c r="B27" s="6"/>
      <c r="C27" s="6"/>
      <c r="D27" s="6"/>
      <c r="E27" s="6"/>
      <c r="F27" s="6"/>
      <c r="G27" s="6"/>
      <c r="H27" s="6"/>
      <c r="I27" s="6"/>
      <c r="J27" s="6"/>
      <c r="K27" s="6"/>
      <c r="L27" s="6"/>
      <c r="M27" s="6"/>
      <c r="N27" s="6"/>
      <c r="O27" s="6"/>
      <c r="P27" s="6"/>
      <c r="Q27" s="6"/>
    </row>
    <row r="28" spans="2:20" x14ac:dyDescent="0.25">
      <c r="B28" s="6"/>
      <c r="C28" s="6"/>
      <c r="D28" s="6"/>
      <c r="E28" s="6"/>
      <c r="F28" s="6"/>
      <c r="G28" s="6"/>
      <c r="H28" s="6"/>
      <c r="I28" s="6"/>
      <c r="J28" s="6"/>
      <c r="K28" s="6"/>
      <c r="L28" s="6"/>
      <c r="M28" s="6"/>
      <c r="N28" s="6"/>
      <c r="O28" s="6"/>
      <c r="P28" s="6"/>
      <c r="Q28" s="6"/>
    </row>
    <row r="29" spans="2:20" x14ac:dyDescent="0.25">
      <c r="B29" s="6"/>
      <c r="C29" s="6"/>
      <c r="D29" s="6"/>
      <c r="E29" s="6"/>
      <c r="F29" s="6"/>
      <c r="G29" s="6"/>
      <c r="H29" s="6"/>
      <c r="I29" s="6"/>
      <c r="J29" s="6"/>
      <c r="K29" s="6"/>
      <c r="L29" s="6"/>
      <c r="M29" s="6"/>
      <c r="N29" s="6"/>
      <c r="O29" s="6"/>
      <c r="P29" s="6"/>
      <c r="Q29" s="6"/>
    </row>
    <row r="30" spans="2:20" x14ac:dyDescent="0.25">
      <c r="B30" s="6"/>
      <c r="C30" s="6"/>
      <c r="D30" s="6"/>
      <c r="E30" s="6"/>
      <c r="F30" s="6"/>
      <c r="G30" s="6"/>
      <c r="H30" s="6"/>
      <c r="I30" s="6"/>
      <c r="J30" s="6"/>
      <c r="K30" s="6"/>
      <c r="L30" s="6"/>
      <c r="M30" s="6"/>
      <c r="N30" s="6"/>
      <c r="O30" s="6"/>
      <c r="P30" s="6"/>
      <c r="Q30" s="6"/>
    </row>
  </sheetData>
  <mergeCells count="12">
    <mergeCell ref="C19:C20"/>
    <mergeCell ref="D19:O20"/>
    <mergeCell ref="D4:F4"/>
    <mergeCell ref="D5:F5"/>
    <mergeCell ref="D6:F6"/>
    <mergeCell ref="E7:L7"/>
    <mergeCell ref="E8:L8"/>
    <mergeCell ref="D10:O10"/>
    <mergeCell ref="C11:C15"/>
    <mergeCell ref="D11:O15"/>
    <mergeCell ref="C17:C18"/>
    <mergeCell ref="D17:O18"/>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2"/>
  <sheetViews>
    <sheetView zoomScale="90" zoomScaleNormal="90" workbookViewId="0"/>
  </sheetViews>
  <sheetFormatPr defaultRowHeight="15" x14ac:dyDescent="0.25"/>
  <cols>
    <col min="1" max="1" width="3.7109375" style="1" customWidth="1"/>
    <col min="2" max="2" width="3.42578125" style="1" customWidth="1"/>
    <col min="3" max="3" width="47.28515625" style="1" customWidth="1"/>
    <col min="4" max="6" width="12.140625" style="1" customWidth="1"/>
    <col min="7" max="12" width="11.85546875" style="1" customWidth="1"/>
    <col min="13" max="13" width="3.140625" style="1" customWidth="1"/>
    <col min="14" max="16384" width="9.140625" style="1"/>
  </cols>
  <sheetData>
    <row r="1" spans="2:13" ht="15.75" thickBot="1" x14ac:dyDescent="0.3"/>
    <row r="2" spans="2:13" ht="26.25" x14ac:dyDescent="0.4">
      <c r="B2" s="2" t="s">
        <v>137</v>
      </c>
      <c r="C2" s="3"/>
      <c r="D2" s="3"/>
      <c r="E2" s="3"/>
      <c r="F2" s="3"/>
      <c r="G2" s="3"/>
      <c r="H2" s="3"/>
      <c r="I2" s="3"/>
      <c r="J2" s="3"/>
      <c r="K2" s="3"/>
      <c r="L2" s="3"/>
      <c r="M2" s="4"/>
    </row>
    <row r="3" spans="2:13" x14ac:dyDescent="0.25">
      <c r="B3" s="5"/>
      <c r="C3" s="6"/>
      <c r="D3" s="6"/>
      <c r="E3" s="6"/>
      <c r="F3" s="6"/>
      <c r="G3" s="6"/>
      <c r="H3" s="6"/>
      <c r="I3" s="6"/>
      <c r="J3" s="6"/>
      <c r="K3" s="6"/>
      <c r="L3" s="6"/>
      <c r="M3" s="7"/>
    </row>
    <row r="4" spans="2:13" x14ac:dyDescent="0.25">
      <c r="B4" s="5"/>
      <c r="C4" s="8" t="s">
        <v>1</v>
      </c>
      <c r="D4" s="209" t="s">
        <v>137</v>
      </c>
      <c r="E4" s="210"/>
      <c r="F4" s="211"/>
      <c r="G4" s="72"/>
      <c r="H4" s="6"/>
      <c r="I4" s="6"/>
      <c r="J4" s="6"/>
      <c r="K4" s="6"/>
      <c r="L4" s="6"/>
      <c r="M4" s="7"/>
    </row>
    <row r="5" spans="2:13" x14ac:dyDescent="0.25">
      <c r="B5" s="5"/>
      <c r="C5" s="8" t="s">
        <v>2</v>
      </c>
      <c r="D5" s="9" t="s">
        <v>138</v>
      </c>
      <c r="E5" s="10"/>
      <c r="F5" s="11"/>
      <c r="G5" s="72"/>
      <c r="H5" s="6"/>
      <c r="I5" s="6"/>
      <c r="J5" s="6"/>
      <c r="K5" s="6"/>
      <c r="L5" s="6"/>
      <c r="M5" s="7"/>
    </row>
    <row r="6" spans="2:13" x14ac:dyDescent="0.25">
      <c r="B6" s="5"/>
      <c r="C6" s="8" t="s">
        <v>4</v>
      </c>
      <c r="D6" s="209" t="s">
        <v>5</v>
      </c>
      <c r="E6" s="210"/>
      <c r="F6" s="211"/>
      <c r="G6" s="72"/>
      <c r="H6" s="6"/>
      <c r="I6" s="6"/>
      <c r="J6" s="6"/>
      <c r="K6" s="6"/>
      <c r="L6" s="6"/>
      <c r="M6" s="7"/>
    </row>
    <row r="7" spans="2:13" x14ac:dyDescent="0.25">
      <c r="B7" s="5"/>
      <c r="C7" s="8" t="s">
        <v>6</v>
      </c>
      <c r="D7" s="12" t="s">
        <v>9</v>
      </c>
      <c r="E7" s="212" t="s">
        <v>10</v>
      </c>
      <c r="F7" s="212"/>
      <c r="G7" s="212"/>
      <c r="H7" s="212"/>
      <c r="M7" s="7"/>
    </row>
    <row r="8" spans="2:13" x14ac:dyDescent="0.25">
      <c r="B8" s="5"/>
      <c r="C8" s="8" t="s">
        <v>11</v>
      </c>
      <c r="D8" s="12" t="s">
        <v>9</v>
      </c>
      <c r="E8" s="212" t="s">
        <v>13</v>
      </c>
      <c r="F8" s="212"/>
      <c r="G8" s="212"/>
      <c r="H8" s="212"/>
      <c r="M8" s="7"/>
    </row>
    <row r="9" spans="2:13" x14ac:dyDescent="0.25">
      <c r="B9" s="5"/>
      <c r="C9" s="6"/>
      <c r="D9" s="6"/>
      <c r="E9" s="6"/>
      <c r="F9" s="6"/>
      <c r="G9" s="6"/>
      <c r="H9" s="6"/>
      <c r="I9" s="6"/>
      <c r="J9" s="6"/>
      <c r="K9" s="6"/>
      <c r="L9" s="6"/>
      <c r="M9" s="7"/>
    </row>
    <row r="10" spans="2:13" x14ac:dyDescent="0.25">
      <c r="B10" s="5"/>
      <c r="C10" s="14" t="s">
        <v>14</v>
      </c>
      <c r="D10" s="216" t="s">
        <v>139</v>
      </c>
      <c r="E10" s="215"/>
      <c r="F10" s="215"/>
      <c r="G10" s="215"/>
      <c r="H10" s="215"/>
      <c r="I10" s="215"/>
      <c r="J10" s="215"/>
      <c r="K10" s="215"/>
      <c r="L10" s="215"/>
      <c r="M10" s="7"/>
    </row>
    <row r="11" spans="2:13" x14ac:dyDescent="0.25">
      <c r="B11" s="5"/>
      <c r="C11" s="217" t="s">
        <v>16</v>
      </c>
      <c r="D11" s="241" t="s">
        <v>140</v>
      </c>
      <c r="E11" s="225"/>
      <c r="F11" s="225"/>
      <c r="G11" s="225"/>
      <c r="H11" s="225"/>
      <c r="I11" s="225"/>
      <c r="J11" s="225"/>
      <c r="K11" s="225"/>
      <c r="L11" s="225"/>
      <c r="M11" s="7"/>
    </row>
    <row r="12" spans="2:13" x14ac:dyDescent="0.25">
      <c r="B12" s="5"/>
      <c r="C12" s="217"/>
      <c r="D12" s="225"/>
      <c r="E12" s="225"/>
      <c r="F12" s="225"/>
      <c r="G12" s="225"/>
      <c r="H12" s="225"/>
      <c r="I12" s="225"/>
      <c r="J12" s="225"/>
      <c r="K12" s="225"/>
      <c r="L12" s="225"/>
      <c r="M12" s="7"/>
    </row>
    <row r="13" spans="2:13" x14ac:dyDescent="0.25">
      <c r="B13" s="5"/>
      <c r="C13" s="217"/>
      <c r="D13" s="225"/>
      <c r="E13" s="225"/>
      <c r="F13" s="225"/>
      <c r="G13" s="225"/>
      <c r="H13" s="225"/>
      <c r="I13" s="225"/>
      <c r="J13" s="225"/>
      <c r="K13" s="225"/>
      <c r="L13" s="225"/>
      <c r="M13" s="7"/>
    </row>
    <row r="14" spans="2:13" x14ac:dyDescent="0.25">
      <c r="B14" s="5"/>
      <c r="C14" s="6"/>
      <c r="D14" s="6"/>
      <c r="E14" s="6"/>
      <c r="F14" s="6"/>
      <c r="G14" s="6"/>
      <c r="H14" s="6"/>
      <c r="I14" s="6"/>
      <c r="J14" s="6"/>
      <c r="K14" s="6"/>
      <c r="L14" s="6"/>
      <c r="M14" s="7"/>
    </row>
    <row r="15" spans="2:13" x14ac:dyDescent="0.25">
      <c r="B15" s="5"/>
      <c r="C15" s="213" t="s">
        <v>18</v>
      </c>
      <c r="D15" s="218" t="s">
        <v>231</v>
      </c>
      <c r="E15" s="216"/>
      <c r="F15" s="216"/>
      <c r="G15" s="216"/>
      <c r="H15" s="216"/>
      <c r="I15" s="216"/>
      <c r="J15" s="216"/>
      <c r="K15" s="216"/>
      <c r="L15" s="216"/>
      <c r="M15" s="7"/>
    </row>
    <row r="16" spans="2:13" ht="30" customHeight="1" x14ac:dyDescent="0.25">
      <c r="B16" s="5"/>
      <c r="C16" s="222"/>
      <c r="D16" s="216"/>
      <c r="E16" s="216"/>
      <c r="F16" s="216"/>
      <c r="G16" s="216"/>
      <c r="H16" s="216"/>
      <c r="I16" s="216"/>
      <c r="J16" s="216"/>
      <c r="K16" s="216"/>
      <c r="L16" s="216"/>
      <c r="M16" s="7"/>
    </row>
    <row r="17" spans="2:13" x14ac:dyDescent="0.25">
      <c r="B17" s="5"/>
      <c r="C17" s="213" t="s">
        <v>20</v>
      </c>
      <c r="D17" s="215" t="s">
        <v>141</v>
      </c>
      <c r="E17" s="215"/>
      <c r="F17" s="215"/>
      <c r="G17" s="215"/>
      <c r="H17" s="215"/>
      <c r="I17" s="215"/>
      <c r="J17" s="215"/>
      <c r="K17" s="215"/>
      <c r="L17" s="215"/>
      <c r="M17" s="7"/>
    </row>
    <row r="18" spans="2:13" x14ac:dyDescent="0.25">
      <c r="B18" s="5"/>
      <c r="C18" s="214"/>
      <c r="D18" s="215"/>
      <c r="E18" s="215"/>
      <c r="F18" s="215"/>
      <c r="G18" s="215"/>
      <c r="H18" s="215"/>
      <c r="I18" s="215"/>
      <c r="J18" s="215"/>
      <c r="K18" s="215"/>
      <c r="L18" s="215"/>
      <c r="M18" s="7"/>
    </row>
    <row r="19" spans="2:13" ht="15.75" thickBot="1" x14ac:dyDescent="0.3">
      <c r="B19" s="5"/>
      <c r="C19" s="6"/>
      <c r="D19" s="6"/>
      <c r="E19" s="6"/>
      <c r="F19" s="6"/>
      <c r="G19" s="6"/>
      <c r="H19" s="6"/>
      <c r="I19" s="6"/>
      <c r="J19" s="6"/>
      <c r="K19" s="6"/>
      <c r="L19" s="6"/>
      <c r="M19" s="7"/>
    </row>
    <row r="20" spans="2:13" ht="15" customHeight="1" x14ac:dyDescent="0.25">
      <c r="B20" s="5"/>
      <c r="C20" s="73" t="s">
        <v>142</v>
      </c>
      <c r="D20" s="74" t="s">
        <v>143</v>
      </c>
      <c r="E20" s="74" t="s">
        <v>143</v>
      </c>
      <c r="F20" s="75" t="s">
        <v>143</v>
      </c>
      <c r="G20" s="235" t="s">
        <v>144</v>
      </c>
      <c r="H20" s="236"/>
      <c r="I20" s="237"/>
      <c r="J20" s="52"/>
      <c r="K20" s="52"/>
      <c r="L20" s="13"/>
      <c r="M20" s="7"/>
    </row>
    <row r="21" spans="2:13" x14ac:dyDescent="0.25">
      <c r="B21" s="5"/>
      <c r="C21" s="76" t="s">
        <v>145</v>
      </c>
      <c r="D21" s="77">
        <v>2011</v>
      </c>
      <c r="E21" s="77">
        <v>2012</v>
      </c>
      <c r="F21" s="78">
        <v>2013</v>
      </c>
      <c r="G21" s="79"/>
      <c r="H21" s="77">
        <v>2010</v>
      </c>
      <c r="I21" s="80">
        <v>2013</v>
      </c>
      <c r="J21" s="13"/>
      <c r="K21" s="6"/>
      <c r="L21" s="81"/>
      <c r="M21" s="7"/>
    </row>
    <row r="22" spans="2:13" x14ac:dyDescent="0.25">
      <c r="B22" s="5"/>
      <c r="C22" s="5" t="s">
        <v>146</v>
      </c>
      <c r="D22" s="173">
        <v>607395</v>
      </c>
      <c r="E22" s="173">
        <v>435662</v>
      </c>
      <c r="F22" s="174">
        <v>222468</v>
      </c>
      <c r="G22" s="5"/>
      <c r="H22" s="60">
        <v>0.46</v>
      </c>
      <c r="I22" s="175">
        <v>0.51</v>
      </c>
      <c r="J22" s="30"/>
      <c r="K22" s="6"/>
      <c r="L22" s="30"/>
      <c r="M22" s="7"/>
    </row>
    <row r="23" spans="2:13" x14ac:dyDescent="0.25">
      <c r="B23" s="5"/>
      <c r="C23" s="5" t="s">
        <v>147</v>
      </c>
      <c r="D23" s="173">
        <v>112221</v>
      </c>
      <c r="E23" s="173">
        <v>112221</v>
      </c>
      <c r="F23" s="174">
        <v>160872</v>
      </c>
      <c r="G23" s="5"/>
      <c r="H23" s="60">
        <v>0.49</v>
      </c>
      <c r="I23" s="175">
        <v>0.56000000000000005</v>
      </c>
      <c r="J23" s="30"/>
      <c r="K23" s="6"/>
      <c r="L23" s="30"/>
      <c r="M23" s="7"/>
    </row>
    <row r="24" spans="2:13" x14ac:dyDescent="0.25">
      <c r="B24" s="5"/>
      <c r="C24" s="5" t="s">
        <v>148</v>
      </c>
      <c r="D24" s="173">
        <v>529155</v>
      </c>
      <c r="E24" s="173">
        <v>457253</v>
      </c>
      <c r="F24" s="174">
        <v>495029</v>
      </c>
      <c r="G24" s="5"/>
      <c r="H24" s="60">
        <v>0.45</v>
      </c>
      <c r="I24" s="175">
        <v>0.55000000000000004</v>
      </c>
      <c r="J24" s="30"/>
      <c r="K24" s="6"/>
      <c r="L24" s="30"/>
      <c r="M24" s="7"/>
    </row>
    <row r="25" spans="2:13" x14ac:dyDescent="0.25">
      <c r="B25" s="5"/>
      <c r="C25" s="5" t="s">
        <v>149</v>
      </c>
      <c r="D25" s="173">
        <v>232538</v>
      </c>
      <c r="E25" s="173">
        <v>147520</v>
      </c>
      <c r="F25" s="174">
        <v>91714</v>
      </c>
      <c r="G25" s="5"/>
      <c r="H25" s="60">
        <v>0.41</v>
      </c>
      <c r="I25" s="175">
        <v>0.42</v>
      </c>
      <c r="J25" s="30"/>
      <c r="K25" s="6"/>
      <c r="L25" s="30"/>
      <c r="M25" s="7"/>
    </row>
    <row r="26" spans="2:13" x14ac:dyDescent="0.25">
      <c r="B26" s="5"/>
      <c r="C26" s="5" t="s">
        <v>150</v>
      </c>
      <c r="D26" s="173">
        <v>336608</v>
      </c>
      <c r="E26" s="173">
        <v>314990</v>
      </c>
      <c r="F26" s="174">
        <v>387538</v>
      </c>
      <c r="G26" s="5"/>
      <c r="H26" s="60">
        <v>0.5</v>
      </c>
      <c r="I26" s="175">
        <v>0.65</v>
      </c>
      <c r="J26" s="30"/>
      <c r="K26" s="6"/>
      <c r="L26" s="30"/>
      <c r="M26" s="7"/>
    </row>
    <row r="27" spans="2:13" x14ac:dyDescent="0.25">
      <c r="B27" s="5"/>
      <c r="C27" s="5" t="s">
        <v>151</v>
      </c>
      <c r="D27" s="173">
        <v>1123607</v>
      </c>
      <c r="E27" s="173">
        <v>1280492</v>
      </c>
      <c r="F27" s="174">
        <v>1252045</v>
      </c>
      <c r="G27" s="5"/>
      <c r="H27" s="60">
        <v>0.45</v>
      </c>
      <c r="I27" s="175">
        <v>0.66</v>
      </c>
      <c r="J27" s="30"/>
      <c r="K27" s="6"/>
      <c r="L27" s="30"/>
      <c r="M27" s="7"/>
    </row>
    <row r="28" spans="2:13" ht="15.75" thickBot="1" x14ac:dyDescent="0.3">
      <c r="B28" s="5"/>
      <c r="C28" s="83" t="s">
        <v>152</v>
      </c>
      <c r="D28" s="84">
        <v>8.8999999999999999E-3</v>
      </c>
      <c r="E28" s="84">
        <v>8.0000000000000002E-3</v>
      </c>
      <c r="F28" s="84">
        <v>7.4000000000000003E-3</v>
      </c>
      <c r="G28" s="85" t="s">
        <v>153</v>
      </c>
      <c r="H28" s="86">
        <v>0.46</v>
      </c>
      <c r="I28" s="86">
        <v>0.6</v>
      </c>
      <c r="J28" s="13"/>
      <c r="K28" s="13"/>
      <c r="L28" s="30"/>
      <c r="M28" s="7"/>
    </row>
    <row r="29" spans="2:13" x14ac:dyDescent="0.25">
      <c r="B29" s="5"/>
      <c r="C29" s="87" t="s">
        <v>154</v>
      </c>
      <c r="D29" s="173">
        <v>913.26</v>
      </c>
      <c r="E29" s="173">
        <v>875.59</v>
      </c>
      <c r="F29" s="174">
        <v>798.58</v>
      </c>
      <c r="G29" s="6"/>
      <c r="H29" s="6"/>
      <c r="I29" s="6"/>
      <c r="J29" s="30"/>
      <c r="K29" s="30"/>
      <c r="L29" s="30"/>
      <c r="M29" s="7"/>
    </row>
    <row r="30" spans="2:13" ht="15" customHeight="1" x14ac:dyDescent="0.25">
      <c r="B30" s="5"/>
      <c r="C30" s="5" t="s">
        <v>155</v>
      </c>
      <c r="D30" s="173">
        <f>250*F41</f>
        <v>1812500</v>
      </c>
      <c r="E30" s="173">
        <f>250*I41</f>
        <v>1973000</v>
      </c>
      <c r="F30" s="174">
        <f>250*L41</f>
        <v>2161750</v>
      </c>
      <c r="G30" s="6"/>
      <c r="H30" s="6"/>
      <c r="I30" s="6"/>
      <c r="J30" s="30"/>
      <c r="K30" s="30"/>
      <c r="L30" s="30"/>
      <c r="M30" s="7"/>
    </row>
    <row r="31" spans="2:13" ht="15.75" thickBot="1" x14ac:dyDescent="0.3">
      <c r="B31" s="5"/>
      <c r="C31" s="24" t="s">
        <v>156</v>
      </c>
      <c r="D31" s="176">
        <f>SUM(D29:D30)</f>
        <v>1813413.26</v>
      </c>
      <c r="E31" s="176">
        <f t="shared" ref="E31:F31" si="0">SUM(E29:E30)</f>
        <v>1973875.59</v>
      </c>
      <c r="F31" s="177">
        <f t="shared" si="0"/>
        <v>2162548.58</v>
      </c>
      <c r="G31" s="6"/>
      <c r="H31" s="13"/>
      <c r="I31" s="13"/>
      <c r="J31" s="89"/>
      <c r="K31" s="89"/>
      <c r="L31" s="81"/>
      <c r="M31" s="7"/>
    </row>
    <row r="32" spans="2:13" ht="15.75" thickBot="1" x14ac:dyDescent="0.3">
      <c r="B32" s="5"/>
      <c r="C32" s="6"/>
      <c r="D32" s="30"/>
      <c r="E32" s="30"/>
      <c r="F32" s="30"/>
      <c r="G32" s="30"/>
      <c r="H32" s="6"/>
      <c r="I32" s="6"/>
      <c r="J32" s="90"/>
      <c r="K32" s="90"/>
      <c r="L32" s="30"/>
      <c r="M32" s="7"/>
    </row>
    <row r="33" spans="2:13" x14ac:dyDescent="0.25">
      <c r="B33" s="5"/>
      <c r="C33" s="91" t="s">
        <v>157</v>
      </c>
      <c r="D33" s="238">
        <v>2011</v>
      </c>
      <c r="E33" s="239"/>
      <c r="F33" s="240"/>
      <c r="G33" s="238">
        <v>2012</v>
      </c>
      <c r="H33" s="239"/>
      <c r="I33" s="240"/>
      <c r="J33" s="238">
        <v>2013</v>
      </c>
      <c r="K33" s="239"/>
      <c r="L33" s="240"/>
      <c r="M33" s="7"/>
    </row>
    <row r="34" spans="2:13" ht="25.5" thickBot="1" x14ac:dyDescent="0.3">
      <c r="B34" s="5"/>
      <c r="C34" s="92" t="s">
        <v>158</v>
      </c>
      <c r="D34" s="93" t="s">
        <v>159</v>
      </c>
      <c r="E34" s="94" t="s">
        <v>160</v>
      </c>
      <c r="F34" s="95" t="s">
        <v>161</v>
      </c>
      <c r="G34" s="96" t="s">
        <v>159</v>
      </c>
      <c r="H34" s="94" t="s">
        <v>160</v>
      </c>
      <c r="I34" s="95" t="s">
        <v>161</v>
      </c>
      <c r="J34" s="96" t="s">
        <v>159</v>
      </c>
      <c r="K34" s="94" t="s">
        <v>160</v>
      </c>
      <c r="L34" s="95" t="s">
        <v>161</v>
      </c>
      <c r="M34" s="7"/>
    </row>
    <row r="35" spans="2:13" x14ac:dyDescent="0.25">
      <c r="B35" s="5"/>
      <c r="C35" s="97" t="s">
        <v>162</v>
      </c>
      <c r="D35" s="178">
        <v>1344</v>
      </c>
      <c r="E35" s="173">
        <v>6</v>
      </c>
      <c r="F35" s="174">
        <v>3736</v>
      </c>
      <c r="G35" s="179">
        <v>893</v>
      </c>
      <c r="H35" s="173">
        <v>33</v>
      </c>
      <c r="I35" s="174">
        <v>2932</v>
      </c>
      <c r="J35" s="179">
        <v>765</v>
      </c>
      <c r="K35" s="173">
        <v>13</v>
      </c>
      <c r="L35" s="174">
        <v>2913</v>
      </c>
      <c r="M35" s="7"/>
    </row>
    <row r="36" spans="2:13" x14ac:dyDescent="0.25">
      <c r="B36" s="5"/>
      <c r="C36" s="98" t="s">
        <v>163</v>
      </c>
      <c r="D36" s="180">
        <v>67</v>
      </c>
      <c r="E36" s="181">
        <v>6</v>
      </c>
      <c r="F36" s="174">
        <v>202</v>
      </c>
      <c r="G36" s="179">
        <v>213</v>
      </c>
      <c r="H36" s="181">
        <v>12</v>
      </c>
      <c r="I36" s="182">
        <v>1775</v>
      </c>
      <c r="J36" s="179">
        <v>281</v>
      </c>
      <c r="K36" s="173">
        <v>16</v>
      </c>
      <c r="L36" s="174">
        <v>1526</v>
      </c>
      <c r="M36" s="7"/>
    </row>
    <row r="37" spans="2:13" x14ac:dyDescent="0.25">
      <c r="B37" s="5"/>
      <c r="C37" s="98" t="s">
        <v>164</v>
      </c>
      <c r="D37" s="180">
        <v>910</v>
      </c>
      <c r="E37" s="181">
        <v>2</v>
      </c>
      <c r="F37" s="174">
        <v>2092</v>
      </c>
      <c r="G37" s="179">
        <v>617</v>
      </c>
      <c r="H37" s="181">
        <v>4</v>
      </c>
      <c r="I37" s="182">
        <v>1323</v>
      </c>
      <c r="J37" s="179">
        <v>1072</v>
      </c>
      <c r="K37" s="173">
        <v>4</v>
      </c>
      <c r="L37" s="174">
        <v>2158</v>
      </c>
      <c r="M37" s="7"/>
    </row>
    <row r="38" spans="2:13" x14ac:dyDescent="0.25">
      <c r="B38" s="5"/>
      <c r="C38" s="98" t="s">
        <v>165</v>
      </c>
      <c r="D38" s="178">
        <v>241</v>
      </c>
      <c r="E38" s="173">
        <v>8</v>
      </c>
      <c r="F38" s="174">
        <v>1064</v>
      </c>
      <c r="G38" s="179">
        <v>220</v>
      </c>
      <c r="H38" s="173">
        <v>10</v>
      </c>
      <c r="I38" s="174">
        <v>704</v>
      </c>
      <c r="J38" s="179">
        <v>320</v>
      </c>
      <c r="K38" s="173">
        <v>9</v>
      </c>
      <c r="L38" s="174">
        <v>980</v>
      </c>
      <c r="M38" s="7"/>
    </row>
    <row r="39" spans="2:13" x14ac:dyDescent="0.25">
      <c r="B39" s="5"/>
      <c r="C39" s="98" t="s">
        <v>166</v>
      </c>
      <c r="D39" s="178">
        <v>39</v>
      </c>
      <c r="E39" s="173">
        <v>1</v>
      </c>
      <c r="F39" s="174">
        <v>156</v>
      </c>
      <c r="G39" s="179">
        <v>379</v>
      </c>
      <c r="H39" s="173">
        <v>4</v>
      </c>
      <c r="I39" s="174">
        <v>1158</v>
      </c>
      <c r="J39" s="179" t="s">
        <v>167</v>
      </c>
      <c r="K39" s="173">
        <v>3</v>
      </c>
      <c r="L39" s="174">
        <v>1070</v>
      </c>
      <c r="M39" s="7"/>
    </row>
    <row r="40" spans="2:13" ht="15.75" thickBot="1" x14ac:dyDescent="0.3">
      <c r="B40" s="5"/>
      <c r="C40" s="99" t="s">
        <v>168</v>
      </c>
      <c r="D40" s="183"/>
      <c r="E40" s="184"/>
      <c r="F40" s="185"/>
      <c r="G40" s="186"/>
      <c r="H40" s="184"/>
      <c r="I40" s="185"/>
      <c r="J40" s="186"/>
      <c r="K40" s="184"/>
      <c r="L40" s="185"/>
      <c r="M40" s="7"/>
    </row>
    <row r="41" spans="2:13" ht="15.75" thickBot="1" x14ac:dyDescent="0.3">
      <c r="B41" s="5"/>
      <c r="C41" s="101" t="s">
        <v>169</v>
      </c>
      <c r="D41" s="102">
        <f t="shared" ref="D41:L41" si="1">SUM(D35:D40)</f>
        <v>2601</v>
      </c>
      <c r="E41" s="103">
        <f t="shared" si="1"/>
        <v>23</v>
      </c>
      <c r="F41" s="104">
        <f t="shared" si="1"/>
        <v>7250</v>
      </c>
      <c r="G41" s="105">
        <f t="shared" si="1"/>
        <v>2322</v>
      </c>
      <c r="H41" s="103">
        <f t="shared" si="1"/>
        <v>63</v>
      </c>
      <c r="I41" s="106">
        <f t="shared" si="1"/>
        <v>7892</v>
      </c>
      <c r="J41" s="105">
        <f t="shared" si="1"/>
        <v>2438</v>
      </c>
      <c r="K41" s="107">
        <f t="shared" si="1"/>
        <v>45</v>
      </c>
      <c r="L41" s="108">
        <f t="shared" si="1"/>
        <v>8647</v>
      </c>
      <c r="M41" s="7"/>
    </row>
    <row r="42" spans="2:13" x14ac:dyDescent="0.25">
      <c r="B42" s="5"/>
      <c r="C42" s="109" t="s">
        <v>170</v>
      </c>
      <c r="D42" s="30"/>
      <c r="E42" s="30"/>
      <c r="F42" s="30"/>
      <c r="G42" s="30"/>
      <c r="H42" s="6"/>
      <c r="M42" s="7"/>
    </row>
    <row r="43" spans="2:13" ht="15.75" thickBot="1" x14ac:dyDescent="0.3">
      <c r="B43" s="24"/>
      <c r="C43" s="25"/>
      <c r="D43" s="25"/>
      <c r="E43" s="25"/>
      <c r="F43" s="25"/>
      <c r="G43" s="25"/>
      <c r="H43" s="26"/>
      <c r="I43" s="25"/>
      <c r="J43" s="25"/>
      <c r="K43" s="25"/>
      <c r="L43" s="25"/>
      <c r="M43" s="27"/>
    </row>
    <row r="44" spans="2:13" x14ac:dyDescent="0.25">
      <c r="B44" s="6"/>
      <c r="C44" s="6"/>
      <c r="D44" s="6"/>
      <c r="E44" s="6"/>
      <c r="F44" s="6"/>
      <c r="G44" s="6"/>
      <c r="H44" s="23"/>
      <c r="I44" s="6"/>
      <c r="J44" s="6"/>
      <c r="K44" s="6"/>
      <c r="L44" s="6"/>
      <c r="M44" s="6"/>
    </row>
    <row r="45" spans="2:13" x14ac:dyDescent="0.25">
      <c r="B45" s="6"/>
      <c r="C45" s="6"/>
      <c r="D45" s="6"/>
      <c r="E45" s="6"/>
      <c r="F45" s="6"/>
      <c r="G45" s="6"/>
      <c r="H45" s="23"/>
      <c r="I45" s="6"/>
      <c r="J45" s="6"/>
      <c r="K45" s="6"/>
      <c r="L45" s="6"/>
      <c r="M45" s="6"/>
    </row>
    <row r="46" spans="2:13" x14ac:dyDescent="0.25">
      <c r="B46" s="6"/>
      <c r="C46" s="6"/>
      <c r="D46" s="6"/>
      <c r="E46" s="6"/>
      <c r="F46" s="6"/>
      <c r="G46" s="6"/>
      <c r="H46" s="23"/>
      <c r="I46" s="6"/>
      <c r="J46" s="6"/>
      <c r="K46" s="6"/>
      <c r="L46" s="6"/>
      <c r="M46" s="6"/>
    </row>
    <row r="47" spans="2:13" x14ac:dyDescent="0.25">
      <c r="B47" s="6"/>
      <c r="C47" s="6"/>
      <c r="D47" s="6"/>
      <c r="E47" s="6"/>
      <c r="F47" s="6"/>
      <c r="G47" s="6"/>
      <c r="H47" s="6"/>
      <c r="I47" s="6"/>
      <c r="J47" s="6"/>
      <c r="K47" s="6"/>
      <c r="L47" s="6"/>
      <c r="M47" s="6"/>
    </row>
    <row r="48" spans="2:13" x14ac:dyDescent="0.25">
      <c r="B48" s="6"/>
      <c r="C48" s="6"/>
      <c r="D48" s="6"/>
      <c r="E48" s="6"/>
      <c r="F48" s="6"/>
      <c r="G48" s="6"/>
      <c r="H48" s="6"/>
      <c r="I48" s="6"/>
      <c r="J48" s="6"/>
      <c r="K48" s="6"/>
      <c r="L48" s="6"/>
      <c r="M48" s="6"/>
    </row>
    <row r="49" spans="2:13" x14ac:dyDescent="0.25">
      <c r="B49" s="6"/>
      <c r="C49" s="6"/>
      <c r="D49" s="6"/>
      <c r="E49" s="6"/>
      <c r="F49" s="6"/>
      <c r="G49" s="6"/>
      <c r="H49" s="6"/>
      <c r="I49" s="6"/>
      <c r="J49" s="6"/>
      <c r="K49" s="6"/>
      <c r="L49" s="6"/>
      <c r="M49" s="6"/>
    </row>
    <row r="50" spans="2:13" x14ac:dyDescent="0.25">
      <c r="B50" s="6"/>
      <c r="C50" s="6"/>
      <c r="D50" s="6"/>
      <c r="E50" s="6"/>
      <c r="F50" s="6"/>
      <c r="G50" s="6"/>
      <c r="H50" s="6"/>
      <c r="I50" s="6"/>
      <c r="J50" s="6"/>
      <c r="K50" s="6"/>
      <c r="L50" s="6"/>
      <c r="M50" s="6"/>
    </row>
    <row r="51" spans="2:13" x14ac:dyDescent="0.25">
      <c r="B51" s="6"/>
      <c r="C51" s="6"/>
      <c r="D51" s="6"/>
      <c r="E51" s="6"/>
      <c r="F51" s="6"/>
      <c r="G51" s="6"/>
      <c r="H51" s="6"/>
      <c r="I51" s="6"/>
      <c r="J51" s="6"/>
      <c r="K51" s="6"/>
      <c r="L51" s="6"/>
      <c r="M51" s="6"/>
    </row>
    <row r="52" spans="2:13" x14ac:dyDescent="0.25">
      <c r="B52" s="6"/>
      <c r="C52" s="6"/>
      <c r="D52" s="6"/>
      <c r="E52" s="6"/>
      <c r="F52" s="6"/>
      <c r="G52" s="6"/>
      <c r="H52" s="6"/>
      <c r="I52" s="6"/>
      <c r="J52" s="6"/>
      <c r="K52" s="6"/>
      <c r="L52" s="6"/>
      <c r="M52" s="6"/>
    </row>
  </sheetData>
  <mergeCells count="15">
    <mergeCell ref="G20:I20"/>
    <mergeCell ref="D33:F33"/>
    <mergeCell ref="G33:I33"/>
    <mergeCell ref="J33:L33"/>
    <mergeCell ref="C11:C13"/>
    <mergeCell ref="D11:L13"/>
    <mergeCell ref="C15:C16"/>
    <mergeCell ref="D15:L16"/>
    <mergeCell ref="C17:C18"/>
    <mergeCell ref="D17:L18"/>
    <mergeCell ref="D4:F4"/>
    <mergeCell ref="D6:F6"/>
    <mergeCell ref="E7:H7"/>
    <mergeCell ref="E8:H8"/>
    <mergeCell ref="D10:L10"/>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showGridLines="0" zoomScale="90" zoomScaleNormal="90" workbookViewId="0"/>
  </sheetViews>
  <sheetFormatPr defaultRowHeight="15" x14ac:dyDescent="0.25"/>
  <cols>
    <col min="1" max="1" width="3.7109375" style="1" customWidth="1"/>
    <col min="2" max="2" width="3.42578125" style="1" customWidth="1"/>
    <col min="3" max="3" width="35.85546875" style="1" customWidth="1"/>
    <col min="4" max="6" width="11.5703125" style="1" customWidth="1"/>
    <col min="7" max="7" width="10.140625" style="1" customWidth="1"/>
    <col min="8" max="8" width="13.5703125" style="1" customWidth="1"/>
    <col min="9" max="11" width="11.42578125" style="1" customWidth="1"/>
    <col min="12" max="14" width="9.140625" style="1"/>
    <col min="15" max="15" width="3.140625" style="1" customWidth="1"/>
    <col min="16" max="16384" width="9.140625" style="1"/>
  </cols>
  <sheetData>
    <row r="1" spans="2:15" ht="15.75" thickBot="1" x14ac:dyDescent="0.3">
      <c r="F1" s="110"/>
    </row>
    <row r="2" spans="2:15" ht="26.25" x14ac:dyDescent="0.4">
      <c r="B2" s="2" t="s">
        <v>171</v>
      </c>
      <c r="C2" s="3"/>
      <c r="D2" s="3"/>
      <c r="E2" s="3"/>
      <c r="F2" s="3"/>
      <c r="G2" s="3"/>
      <c r="H2" s="3"/>
      <c r="I2" s="3"/>
      <c r="J2" s="3"/>
      <c r="K2" s="3"/>
      <c r="L2" s="3"/>
      <c r="M2" s="3"/>
      <c r="N2" s="3"/>
      <c r="O2" s="4"/>
    </row>
    <row r="3" spans="2:15" x14ac:dyDescent="0.25">
      <c r="B3" s="5"/>
      <c r="C3" s="6"/>
      <c r="D3" s="6"/>
      <c r="E3" s="6"/>
      <c r="F3" s="6"/>
      <c r="G3" s="6"/>
      <c r="H3" s="6"/>
      <c r="I3" s="6"/>
      <c r="J3" s="6"/>
      <c r="K3" s="6"/>
      <c r="L3" s="6"/>
      <c r="M3" s="6"/>
      <c r="N3" s="6"/>
      <c r="O3" s="7"/>
    </row>
    <row r="4" spans="2:15" ht="15" customHeight="1" x14ac:dyDescent="0.25">
      <c r="B4" s="5"/>
      <c r="C4" s="14" t="s">
        <v>1</v>
      </c>
      <c r="D4" s="228" t="s">
        <v>171</v>
      </c>
      <c r="E4" s="229"/>
      <c r="F4" s="230"/>
      <c r="G4" s="6"/>
      <c r="H4" s="6"/>
      <c r="I4" s="6"/>
      <c r="J4" s="6"/>
      <c r="K4" s="6"/>
      <c r="L4" s="6"/>
      <c r="M4" s="6"/>
      <c r="N4" s="6"/>
      <c r="O4" s="7"/>
    </row>
    <row r="5" spans="2:15" ht="28.5" customHeight="1" x14ac:dyDescent="0.25">
      <c r="B5" s="5"/>
      <c r="C5" s="14" t="s">
        <v>2</v>
      </c>
      <c r="D5" s="242" t="s">
        <v>172</v>
      </c>
      <c r="E5" s="243"/>
      <c r="F5" s="244"/>
      <c r="G5" s="6"/>
      <c r="H5" s="6"/>
      <c r="I5" s="6"/>
      <c r="J5" s="6"/>
      <c r="K5" s="6"/>
      <c r="L5" s="6"/>
      <c r="M5" s="6"/>
      <c r="N5" s="6"/>
      <c r="O5" s="7"/>
    </row>
    <row r="6" spans="2:15" x14ac:dyDescent="0.25">
      <c r="B6" s="5"/>
      <c r="C6" s="14" t="s">
        <v>4</v>
      </c>
      <c r="D6" s="209" t="s">
        <v>5</v>
      </c>
      <c r="E6" s="210"/>
      <c r="F6" s="211"/>
      <c r="G6" s="6"/>
      <c r="H6" s="6"/>
      <c r="I6" s="6"/>
      <c r="J6" s="6"/>
      <c r="K6" s="6"/>
      <c r="L6" s="6"/>
      <c r="M6" s="6"/>
      <c r="N6" s="6"/>
      <c r="O6" s="7"/>
    </row>
    <row r="7" spans="2:15" x14ac:dyDescent="0.25">
      <c r="B7" s="5"/>
      <c r="C7" s="14" t="s">
        <v>6</v>
      </c>
      <c r="D7" s="12" t="s">
        <v>9</v>
      </c>
      <c r="E7" s="209" t="s">
        <v>10</v>
      </c>
      <c r="F7" s="210"/>
      <c r="G7" s="210"/>
      <c r="H7" s="210"/>
      <c r="I7" s="210"/>
      <c r="J7" s="210"/>
      <c r="K7" s="211"/>
      <c r="L7" s="6"/>
      <c r="O7" s="7"/>
    </row>
    <row r="8" spans="2:15" x14ac:dyDescent="0.25">
      <c r="B8" s="5"/>
      <c r="C8" s="14" t="s">
        <v>11</v>
      </c>
      <c r="D8" s="12" t="s">
        <v>9</v>
      </c>
      <c r="E8" s="209" t="s">
        <v>13</v>
      </c>
      <c r="F8" s="210"/>
      <c r="G8" s="210"/>
      <c r="H8" s="210"/>
      <c r="I8" s="210"/>
      <c r="J8" s="210"/>
      <c r="K8" s="211"/>
      <c r="L8" s="6"/>
      <c r="O8" s="7"/>
    </row>
    <row r="9" spans="2:15" x14ac:dyDescent="0.25">
      <c r="B9" s="5"/>
      <c r="C9" s="6"/>
      <c r="D9" s="6"/>
      <c r="E9" s="6"/>
      <c r="F9" s="6"/>
      <c r="G9" s="6"/>
      <c r="H9" s="6"/>
      <c r="I9" s="6"/>
      <c r="J9" s="6"/>
      <c r="K9" s="6"/>
      <c r="L9" s="6"/>
      <c r="M9" s="6"/>
      <c r="N9" s="6"/>
      <c r="O9" s="7"/>
    </row>
    <row r="10" spans="2:15" ht="15" customHeight="1" x14ac:dyDescent="0.25">
      <c r="B10" s="5"/>
      <c r="C10" s="14" t="s">
        <v>14</v>
      </c>
      <c r="D10" s="219" t="s">
        <v>173</v>
      </c>
      <c r="E10" s="220"/>
      <c r="F10" s="220"/>
      <c r="G10" s="220"/>
      <c r="H10" s="220"/>
      <c r="I10" s="220"/>
      <c r="J10" s="220"/>
      <c r="K10" s="220"/>
      <c r="L10" s="220"/>
      <c r="M10" s="220"/>
      <c r="N10" s="221"/>
      <c r="O10" s="7"/>
    </row>
    <row r="11" spans="2:15" ht="15" customHeight="1" x14ac:dyDescent="0.25">
      <c r="B11" s="5"/>
      <c r="C11" s="217" t="s">
        <v>16</v>
      </c>
      <c r="D11" s="218" t="s">
        <v>174</v>
      </c>
      <c r="E11" s="216"/>
      <c r="F11" s="216"/>
      <c r="G11" s="216"/>
      <c r="H11" s="216"/>
      <c r="I11" s="216"/>
      <c r="J11" s="216"/>
      <c r="K11" s="216"/>
      <c r="L11" s="216"/>
      <c r="M11" s="216"/>
      <c r="N11" s="216"/>
      <c r="O11" s="7"/>
    </row>
    <row r="12" spans="2:15" x14ac:dyDescent="0.25">
      <c r="B12" s="5"/>
      <c r="C12" s="217"/>
      <c r="D12" s="216"/>
      <c r="E12" s="216"/>
      <c r="F12" s="216"/>
      <c r="G12" s="216"/>
      <c r="H12" s="216"/>
      <c r="I12" s="216"/>
      <c r="J12" s="216"/>
      <c r="K12" s="216"/>
      <c r="L12" s="216"/>
      <c r="M12" s="216"/>
      <c r="N12" s="216"/>
      <c r="O12" s="7"/>
    </row>
    <row r="13" spans="2:15" x14ac:dyDescent="0.25">
      <c r="B13" s="5"/>
      <c r="C13" s="217"/>
      <c r="D13" s="216"/>
      <c r="E13" s="216"/>
      <c r="F13" s="216"/>
      <c r="G13" s="216"/>
      <c r="H13" s="216"/>
      <c r="I13" s="216"/>
      <c r="J13" s="216"/>
      <c r="K13" s="216"/>
      <c r="L13" s="216"/>
      <c r="M13" s="216"/>
      <c r="N13" s="216"/>
      <c r="O13" s="7"/>
    </row>
    <row r="14" spans="2:15" x14ac:dyDescent="0.25">
      <c r="B14" s="5"/>
      <c r="C14" s="6"/>
      <c r="D14" s="6"/>
      <c r="E14" s="6"/>
      <c r="F14" s="6"/>
      <c r="G14" s="6"/>
      <c r="H14" s="6"/>
      <c r="I14" s="6"/>
      <c r="J14" s="6"/>
      <c r="K14" s="6"/>
      <c r="L14" s="6"/>
      <c r="M14" s="6"/>
      <c r="N14" s="6"/>
      <c r="O14" s="7"/>
    </row>
    <row r="15" spans="2:15" ht="15" customHeight="1" x14ac:dyDescent="0.25">
      <c r="B15" s="5"/>
      <c r="C15" s="213" t="s">
        <v>18</v>
      </c>
      <c r="D15" s="216" t="s">
        <v>175</v>
      </c>
      <c r="E15" s="216"/>
      <c r="F15" s="216"/>
      <c r="G15" s="216"/>
      <c r="H15" s="216"/>
      <c r="I15" s="216"/>
      <c r="J15" s="216"/>
      <c r="K15" s="216"/>
      <c r="L15" s="216"/>
      <c r="M15" s="216"/>
      <c r="N15" s="216"/>
      <c r="O15" s="7"/>
    </row>
    <row r="16" spans="2:15" x14ac:dyDescent="0.25">
      <c r="B16" s="5"/>
      <c r="C16" s="222"/>
      <c r="D16" s="216"/>
      <c r="E16" s="216"/>
      <c r="F16" s="216"/>
      <c r="G16" s="216"/>
      <c r="H16" s="216"/>
      <c r="I16" s="216"/>
      <c r="J16" s="216"/>
      <c r="K16" s="216"/>
      <c r="L16" s="216"/>
      <c r="M16" s="216"/>
      <c r="N16" s="216"/>
      <c r="O16" s="7"/>
    </row>
    <row r="17" spans="2:15" x14ac:dyDescent="0.25">
      <c r="B17" s="5"/>
      <c r="C17" s="222"/>
      <c r="D17" s="216"/>
      <c r="E17" s="216"/>
      <c r="F17" s="216"/>
      <c r="G17" s="216"/>
      <c r="H17" s="216"/>
      <c r="I17" s="216"/>
      <c r="J17" s="216"/>
      <c r="K17" s="216"/>
      <c r="L17" s="216"/>
      <c r="M17" s="216"/>
      <c r="N17" s="216"/>
      <c r="O17" s="7"/>
    </row>
    <row r="18" spans="2:15" x14ac:dyDescent="0.25">
      <c r="B18" s="5"/>
      <c r="C18" s="214"/>
      <c r="D18" s="216"/>
      <c r="E18" s="216"/>
      <c r="F18" s="216"/>
      <c r="G18" s="216"/>
      <c r="H18" s="216"/>
      <c r="I18" s="216"/>
      <c r="J18" s="216"/>
      <c r="K18" s="216"/>
      <c r="L18" s="216"/>
      <c r="M18" s="216"/>
      <c r="N18" s="216"/>
      <c r="O18" s="7"/>
    </row>
    <row r="19" spans="2:15" x14ac:dyDescent="0.25">
      <c r="B19" s="5"/>
      <c r="C19" s="213" t="s">
        <v>20</v>
      </c>
      <c r="D19" s="215" t="s">
        <v>176</v>
      </c>
      <c r="E19" s="215"/>
      <c r="F19" s="215"/>
      <c r="G19" s="215"/>
      <c r="H19" s="215"/>
      <c r="I19" s="215"/>
      <c r="J19" s="215"/>
      <c r="K19" s="215"/>
      <c r="L19" s="215"/>
      <c r="M19" s="215"/>
      <c r="N19" s="215"/>
      <c r="O19" s="7"/>
    </row>
    <row r="20" spans="2:15" x14ac:dyDescent="0.25">
      <c r="B20" s="5"/>
      <c r="C20" s="214"/>
      <c r="D20" s="215"/>
      <c r="E20" s="215"/>
      <c r="F20" s="215"/>
      <c r="G20" s="215"/>
      <c r="H20" s="215"/>
      <c r="I20" s="215"/>
      <c r="J20" s="215"/>
      <c r="K20" s="215"/>
      <c r="L20" s="215"/>
      <c r="M20" s="215"/>
      <c r="N20" s="215"/>
      <c r="O20" s="7"/>
    </row>
    <row r="21" spans="2:15" ht="15.75" thickBot="1" x14ac:dyDescent="0.3">
      <c r="B21" s="5"/>
      <c r="C21" s="6"/>
      <c r="D21" s="6"/>
      <c r="E21" s="6"/>
      <c r="F21" s="6"/>
      <c r="G21" s="6"/>
      <c r="H21" s="6"/>
      <c r="I21" s="6"/>
      <c r="J21" s="6"/>
      <c r="K21" s="6"/>
      <c r="L21" s="6"/>
      <c r="M21" s="6"/>
      <c r="N21" s="6"/>
      <c r="O21" s="7"/>
    </row>
    <row r="22" spans="2:15" ht="15.75" thickBot="1" x14ac:dyDescent="0.3">
      <c r="B22" s="5"/>
      <c r="C22" s="245" t="s">
        <v>177</v>
      </c>
      <c r="D22" s="246"/>
      <c r="E22" s="246"/>
      <c r="F22" s="247"/>
      <c r="G22" s="111"/>
      <c r="H22" s="245" t="s">
        <v>177</v>
      </c>
      <c r="I22" s="246"/>
      <c r="J22" s="246"/>
      <c r="K22" s="247"/>
      <c r="O22" s="7"/>
    </row>
    <row r="23" spans="2:15" ht="15" customHeight="1" thickBot="1" x14ac:dyDescent="0.3">
      <c r="B23" s="5"/>
      <c r="C23" s="101" t="s">
        <v>178</v>
      </c>
      <c r="D23" s="112">
        <v>2011</v>
      </c>
      <c r="E23" s="113">
        <v>2012</v>
      </c>
      <c r="F23" s="114">
        <v>2013</v>
      </c>
      <c r="G23" s="111"/>
      <c r="H23" s="101" t="s">
        <v>179</v>
      </c>
      <c r="I23" s="112">
        <v>2011</v>
      </c>
      <c r="J23" s="113">
        <v>2012</v>
      </c>
      <c r="K23" s="114">
        <v>2013</v>
      </c>
      <c r="O23" s="7"/>
    </row>
    <row r="24" spans="2:15" ht="15" customHeight="1" x14ac:dyDescent="0.25">
      <c r="B24" s="5"/>
      <c r="C24" s="115" t="s">
        <v>146</v>
      </c>
      <c r="D24" s="187"/>
      <c r="E24" s="188">
        <v>0.97777777777777775</v>
      </c>
      <c r="F24" s="116"/>
      <c r="G24" s="111"/>
      <c r="H24" s="117" t="s">
        <v>180</v>
      </c>
      <c r="I24" s="187"/>
      <c r="J24" s="188">
        <v>0.96440872560275548</v>
      </c>
      <c r="K24" s="116"/>
      <c r="O24" s="7"/>
    </row>
    <row r="25" spans="2:15" ht="15" customHeight="1" thickBot="1" x14ac:dyDescent="0.3">
      <c r="B25" s="5"/>
      <c r="C25" s="118" t="s">
        <v>147</v>
      </c>
      <c r="D25" s="173"/>
      <c r="E25" s="60">
        <v>0.98</v>
      </c>
      <c r="F25" s="82"/>
      <c r="G25" s="111"/>
      <c r="H25" s="5" t="s">
        <v>23</v>
      </c>
      <c r="I25" s="184"/>
      <c r="J25" s="189">
        <v>0.97347670250896057</v>
      </c>
      <c r="K25" s="100"/>
      <c r="O25" s="7"/>
    </row>
    <row r="26" spans="2:15" ht="15" customHeight="1" thickBot="1" x14ac:dyDescent="0.3">
      <c r="B26" s="5"/>
      <c r="C26" s="118" t="s">
        <v>148</v>
      </c>
      <c r="D26" s="173"/>
      <c r="E26" s="60">
        <v>0.97291196388261847</v>
      </c>
      <c r="F26" s="82"/>
      <c r="G26" s="111"/>
      <c r="H26" s="248" t="s">
        <v>181</v>
      </c>
      <c r="I26" s="249"/>
      <c r="J26" s="249"/>
      <c r="K26" s="250"/>
      <c r="O26" s="7"/>
    </row>
    <row r="27" spans="2:15" ht="15" customHeight="1" x14ac:dyDescent="0.25">
      <c r="B27" s="5"/>
      <c r="C27" s="118" t="s">
        <v>149</v>
      </c>
      <c r="D27" s="173"/>
      <c r="E27" s="60">
        <v>1</v>
      </c>
      <c r="F27" s="82"/>
      <c r="G27" s="111"/>
      <c r="H27" s="119" t="s">
        <v>182</v>
      </c>
      <c r="I27" s="191"/>
      <c r="J27" s="192">
        <v>0.98198198198198194</v>
      </c>
      <c r="K27" s="120"/>
      <c r="O27" s="7"/>
    </row>
    <row r="28" spans="2:15" ht="15" customHeight="1" thickBot="1" x14ac:dyDescent="0.3">
      <c r="B28" s="5"/>
      <c r="C28" s="118" t="s">
        <v>150</v>
      </c>
      <c r="D28" s="173"/>
      <c r="E28" s="60">
        <v>0.98756218905472637</v>
      </c>
      <c r="F28" s="82"/>
      <c r="G28" s="111"/>
      <c r="H28" s="121" t="s">
        <v>4</v>
      </c>
      <c r="I28" s="191"/>
      <c r="J28" s="192">
        <v>0.95289079229122053</v>
      </c>
      <c r="K28" s="120"/>
      <c r="O28" s="7"/>
    </row>
    <row r="29" spans="2:15" ht="15" customHeight="1" thickBot="1" x14ac:dyDescent="0.3">
      <c r="B29" s="5"/>
      <c r="C29" s="118" t="s">
        <v>151</v>
      </c>
      <c r="D29" s="184"/>
      <c r="E29" s="189">
        <v>0.95289079229122053</v>
      </c>
      <c r="F29" s="100"/>
      <c r="G29" s="111"/>
      <c r="H29" s="122" t="s">
        <v>183</v>
      </c>
      <c r="I29" s="123"/>
      <c r="J29" s="123"/>
      <c r="K29" s="124"/>
      <c r="O29" s="7"/>
    </row>
    <row r="30" spans="2:15" ht="15" customHeight="1" thickBot="1" x14ac:dyDescent="0.3">
      <c r="B30" s="5"/>
      <c r="C30" s="125" t="s">
        <v>184</v>
      </c>
      <c r="D30" s="126"/>
      <c r="E30" s="127">
        <v>0.96999117387466904</v>
      </c>
      <c r="F30" s="128"/>
      <c r="G30" s="111"/>
      <c r="H30" s="129" t="s">
        <v>57</v>
      </c>
      <c r="I30" s="173"/>
      <c r="J30" s="39">
        <v>0.967741935483871</v>
      </c>
      <c r="K30" s="82"/>
      <c r="O30" s="7"/>
    </row>
    <row r="31" spans="2:15" ht="15" customHeight="1" thickBot="1" x14ac:dyDescent="0.3">
      <c r="B31" s="5"/>
      <c r="G31" s="111"/>
      <c r="H31" s="130" t="s">
        <v>185</v>
      </c>
      <c r="I31" s="176"/>
      <c r="J31" s="193">
        <v>0.97155688622754488</v>
      </c>
      <c r="K31" s="88"/>
      <c r="O31" s="7"/>
    </row>
    <row r="32" spans="2:15" ht="15" customHeight="1" thickBot="1" x14ac:dyDescent="0.3">
      <c r="B32" s="5"/>
      <c r="C32" s="101" t="s">
        <v>186</v>
      </c>
      <c r="D32" s="112">
        <v>2010</v>
      </c>
      <c r="E32" s="114">
        <v>2013</v>
      </c>
      <c r="F32" s="131"/>
      <c r="G32" s="111"/>
      <c r="O32" s="7"/>
    </row>
    <row r="33" spans="2:15" ht="15" customHeight="1" thickBot="1" x14ac:dyDescent="0.3">
      <c r="B33" s="5"/>
      <c r="C33" s="24" t="s">
        <v>187</v>
      </c>
      <c r="D33" s="190">
        <v>0.72</v>
      </c>
      <c r="E33" s="132"/>
      <c r="F33" s="133"/>
      <c r="G33" s="111"/>
      <c r="O33" s="7"/>
    </row>
    <row r="34" spans="2:15" ht="15.75" thickBot="1" x14ac:dyDescent="0.3">
      <c r="B34" s="24"/>
      <c r="C34" s="25"/>
      <c r="D34" s="25"/>
      <c r="E34" s="25"/>
      <c r="F34" s="25"/>
      <c r="G34" s="26"/>
      <c r="H34" s="25"/>
      <c r="I34" s="25"/>
      <c r="J34" s="25"/>
      <c r="K34" s="25"/>
      <c r="L34" s="25"/>
      <c r="M34" s="25"/>
      <c r="N34" s="25"/>
      <c r="O34" s="27"/>
    </row>
    <row r="35" spans="2:15" x14ac:dyDescent="0.25">
      <c r="B35" s="6"/>
      <c r="C35" s="6"/>
      <c r="D35" s="6"/>
      <c r="E35" s="6"/>
      <c r="F35" s="6"/>
      <c r="G35" s="23"/>
      <c r="H35" s="6"/>
      <c r="I35" s="6"/>
      <c r="J35" s="6"/>
      <c r="K35" s="6"/>
      <c r="L35" s="6"/>
      <c r="M35" s="6"/>
      <c r="N35" s="6"/>
      <c r="O35" s="6"/>
    </row>
    <row r="36" spans="2:15" x14ac:dyDescent="0.25">
      <c r="B36" s="6"/>
      <c r="C36" s="6"/>
      <c r="D36" s="6"/>
      <c r="E36" s="6"/>
      <c r="F36" s="6"/>
      <c r="G36" s="23"/>
      <c r="H36" s="6"/>
      <c r="I36" s="6"/>
      <c r="J36" s="6"/>
      <c r="K36" s="6"/>
      <c r="L36" s="6"/>
      <c r="M36" s="6"/>
      <c r="N36" s="6"/>
      <c r="O36" s="6"/>
    </row>
    <row r="37" spans="2:15" x14ac:dyDescent="0.25">
      <c r="B37" s="6"/>
      <c r="C37" s="6"/>
      <c r="D37" s="6"/>
      <c r="E37" s="6"/>
      <c r="F37" s="6"/>
      <c r="G37" s="23"/>
      <c r="H37" s="6"/>
      <c r="I37" s="6"/>
      <c r="J37" s="6"/>
      <c r="K37" s="6"/>
      <c r="L37" s="6"/>
      <c r="M37" s="6"/>
      <c r="N37" s="6"/>
      <c r="O37" s="6"/>
    </row>
    <row r="38" spans="2:15" x14ac:dyDescent="0.25">
      <c r="B38" s="6"/>
      <c r="C38" s="6"/>
      <c r="D38" s="6"/>
      <c r="E38" s="6"/>
      <c r="F38" s="6"/>
      <c r="G38" s="6"/>
      <c r="H38" s="6"/>
      <c r="I38" s="6"/>
      <c r="J38" s="6"/>
      <c r="K38" s="6"/>
      <c r="L38" s="6"/>
      <c r="M38" s="6"/>
      <c r="N38" s="6"/>
      <c r="O38" s="6"/>
    </row>
    <row r="39" spans="2:15" x14ac:dyDescent="0.25">
      <c r="B39" s="6"/>
      <c r="C39" s="6"/>
      <c r="D39" s="6"/>
      <c r="E39" s="6"/>
      <c r="F39" s="6"/>
      <c r="G39" s="6"/>
      <c r="H39" s="6"/>
      <c r="I39" s="6"/>
      <c r="J39" s="6"/>
      <c r="K39" s="6"/>
      <c r="L39" s="6"/>
      <c r="M39" s="6"/>
      <c r="N39" s="6"/>
      <c r="O39" s="6"/>
    </row>
    <row r="40" spans="2:15" x14ac:dyDescent="0.25">
      <c r="B40" s="6"/>
      <c r="C40" s="6"/>
      <c r="D40" s="6"/>
      <c r="E40" s="6"/>
      <c r="F40" s="6"/>
      <c r="G40" s="6"/>
      <c r="H40" s="6"/>
      <c r="I40" s="6"/>
      <c r="J40" s="6"/>
      <c r="K40" s="6"/>
      <c r="L40" s="6"/>
      <c r="M40" s="6"/>
      <c r="N40" s="6"/>
      <c r="O40" s="6"/>
    </row>
    <row r="41" spans="2:15" x14ac:dyDescent="0.25">
      <c r="B41" s="6"/>
      <c r="C41" s="6"/>
      <c r="D41" s="6"/>
      <c r="E41" s="6"/>
      <c r="F41" s="6"/>
      <c r="G41" s="6"/>
      <c r="H41" s="6"/>
      <c r="I41" s="6"/>
      <c r="J41" s="6"/>
      <c r="K41" s="6"/>
      <c r="L41" s="6"/>
      <c r="M41" s="6"/>
      <c r="N41" s="6"/>
      <c r="O41" s="6"/>
    </row>
    <row r="42" spans="2:15" x14ac:dyDescent="0.25">
      <c r="B42" s="6"/>
      <c r="C42" s="6"/>
      <c r="D42" s="6"/>
      <c r="E42" s="6"/>
      <c r="F42" s="6"/>
      <c r="G42" s="6"/>
      <c r="H42" s="6"/>
      <c r="I42" s="6"/>
      <c r="J42" s="6"/>
      <c r="K42" s="6"/>
      <c r="L42" s="6"/>
      <c r="M42" s="6"/>
      <c r="N42" s="6"/>
      <c r="O42" s="6"/>
    </row>
    <row r="43" spans="2:15" x14ac:dyDescent="0.25">
      <c r="B43" s="6"/>
      <c r="C43" s="6"/>
      <c r="D43" s="6"/>
      <c r="E43" s="6"/>
      <c r="F43" s="6"/>
      <c r="G43" s="6"/>
      <c r="H43" s="6"/>
      <c r="I43" s="6"/>
      <c r="J43" s="6"/>
      <c r="K43" s="6"/>
      <c r="L43" s="6"/>
      <c r="M43" s="6"/>
      <c r="N43" s="6"/>
      <c r="O43" s="6"/>
    </row>
  </sheetData>
  <mergeCells count="15">
    <mergeCell ref="C19:C20"/>
    <mergeCell ref="D19:N20"/>
    <mergeCell ref="C22:F22"/>
    <mergeCell ref="H22:K22"/>
    <mergeCell ref="H26:K26"/>
    <mergeCell ref="D10:N10"/>
    <mergeCell ref="C11:C13"/>
    <mergeCell ref="D11:N13"/>
    <mergeCell ref="C15:C18"/>
    <mergeCell ref="D15:N18"/>
    <mergeCell ref="D4:F4"/>
    <mergeCell ref="D5:F5"/>
    <mergeCell ref="D6:F6"/>
    <mergeCell ref="E7:K7"/>
    <mergeCell ref="E8:K8"/>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6"/>
  <sheetViews>
    <sheetView zoomScale="90" zoomScaleNormal="90" workbookViewId="0"/>
  </sheetViews>
  <sheetFormatPr defaultRowHeight="15" x14ac:dyDescent="0.25"/>
  <cols>
    <col min="1" max="1" width="3.7109375" style="1" customWidth="1"/>
    <col min="2" max="2" width="3.42578125" style="1" customWidth="1"/>
    <col min="3" max="3" width="35.85546875" style="1" customWidth="1"/>
    <col min="4" max="5" width="8.85546875" style="1" customWidth="1"/>
    <col min="6" max="6" width="11.5703125" style="1" customWidth="1"/>
    <col min="7" max="7" width="8.85546875" style="1" customWidth="1"/>
    <col min="8" max="8" width="11.7109375" style="1" customWidth="1"/>
    <col min="9" max="9" width="9.140625" style="1"/>
    <col min="10" max="10" width="31.140625" style="1" customWidth="1"/>
    <col min="11" max="13" width="9.140625" style="1"/>
    <col min="14" max="14" width="9.7109375" style="1" customWidth="1"/>
    <col min="15" max="15" width="3.140625" style="1" customWidth="1"/>
    <col min="16" max="16384" width="9.140625" style="1"/>
  </cols>
  <sheetData>
    <row r="1" spans="2:15" ht="15.75" thickBot="1" x14ac:dyDescent="0.3"/>
    <row r="2" spans="2:15" ht="26.25" x14ac:dyDescent="0.4">
      <c r="B2" s="2" t="s">
        <v>188</v>
      </c>
      <c r="C2" s="3"/>
      <c r="D2" s="3"/>
      <c r="E2" s="3"/>
      <c r="F2" s="3"/>
      <c r="G2" s="3"/>
      <c r="H2" s="3"/>
      <c r="I2" s="3"/>
      <c r="J2" s="3"/>
      <c r="K2" s="3"/>
      <c r="L2" s="3"/>
      <c r="M2" s="3"/>
      <c r="N2" s="3"/>
      <c r="O2" s="4"/>
    </row>
    <row r="3" spans="2:15" x14ac:dyDescent="0.25">
      <c r="B3" s="5"/>
      <c r="C3" s="6"/>
      <c r="D3" s="6"/>
      <c r="E3" s="6"/>
      <c r="F3" s="6"/>
      <c r="G3" s="6"/>
      <c r="H3" s="6"/>
      <c r="I3" s="6"/>
      <c r="J3" s="6"/>
      <c r="K3" s="6"/>
      <c r="L3" s="6"/>
      <c r="M3" s="6"/>
      <c r="N3" s="6"/>
      <c r="O3" s="7"/>
    </row>
    <row r="4" spans="2:15" x14ac:dyDescent="0.25">
      <c r="B4" s="5"/>
      <c r="C4" s="14" t="s">
        <v>1</v>
      </c>
      <c r="D4" s="228" t="s">
        <v>188</v>
      </c>
      <c r="E4" s="229"/>
      <c r="F4" s="229"/>
      <c r="G4" s="230"/>
      <c r="H4" s="6"/>
      <c r="I4" s="6"/>
      <c r="J4" s="6"/>
      <c r="K4" s="6"/>
      <c r="L4" s="6"/>
      <c r="M4" s="6"/>
      <c r="N4" s="6"/>
      <c r="O4" s="7"/>
    </row>
    <row r="5" spans="2:15" ht="75.75" customHeight="1" x14ac:dyDescent="0.25">
      <c r="B5" s="5"/>
      <c r="C5" s="14" t="s">
        <v>2</v>
      </c>
      <c r="D5" s="228" t="s">
        <v>189</v>
      </c>
      <c r="E5" s="229"/>
      <c r="F5" s="229"/>
      <c r="G5" s="230"/>
      <c r="H5" s="6"/>
      <c r="I5" s="6"/>
      <c r="J5" s="6"/>
      <c r="K5" s="6"/>
      <c r="L5" s="6"/>
      <c r="M5" s="6"/>
      <c r="N5" s="6"/>
      <c r="O5" s="7"/>
    </row>
    <row r="6" spans="2:15" x14ac:dyDescent="0.25">
      <c r="B6" s="5"/>
      <c r="C6" s="14" t="s">
        <v>4</v>
      </c>
      <c r="D6" s="209" t="s">
        <v>5</v>
      </c>
      <c r="E6" s="210"/>
      <c r="F6" s="210"/>
      <c r="G6" s="211"/>
      <c r="H6" s="6"/>
      <c r="I6" s="6"/>
      <c r="J6" s="6"/>
      <c r="K6" s="6"/>
      <c r="L6" s="6"/>
      <c r="M6" s="6"/>
      <c r="N6" s="6"/>
      <c r="O6" s="7"/>
    </row>
    <row r="7" spans="2:15" x14ac:dyDescent="0.25">
      <c r="B7" s="5"/>
      <c r="C7" s="14" t="s">
        <v>6</v>
      </c>
      <c r="D7" s="12" t="s">
        <v>9</v>
      </c>
      <c r="E7" s="209" t="s">
        <v>190</v>
      </c>
      <c r="F7" s="210"/>
      <c r="G7" s="210"/>
      <c r="H7" s="210"/>
      <c r="I7" s="210"/>
      <c r="J7" s="211"/>
      <c r="K7" s="6"/>
      <c r="L7" s="6"/>
      <c r="M7" s="6"/>
      <c r="N7" s="6"/>
      <c r="O7" s="7"/>
    </row>
    <row r="8" spans="2:15" x14ac:dyDescent="0.25">
      <c r="B8" s="5"/>
      <c r="C8" s="14" t="s">
        <v>11</v>
      </c>
      <c r="D8" s="12" t="s">
        <v>9</v>
      </c>
      <c r="E8" s="209" t="s">
        <v>13</v>
      </c>
      <c r="F8" s="210"/>
      <c r="G8" s="210"/>
      <c r="H8" s="210"/>
      <c r="I8" s="210"/>
      <c r="J8" s="211"/>
      <c r="K8" s="6"/>
      <c r="L8" s="6"/>
      <c r="M8" s="6"/>
      <c r="N8" s="6"/>
      <c r="O8" s="7"/>
    </row>
    <row r="9" spans="2:15" x14ac:dyDescent="0.25">
      <c r="B9" s="5"/>
      <c r="C9" s="6"/>
      <c r="D9" s="6"/>
      <c r="E9" s="6"/>
      <c r="F9" s="6"/>
      <c r="G9" s="6"/>
      <c r="H9" s="6"/>
      <c r="I9" s="6"/>
      <c r="J9" s="6"/>
      <c r="K9" s="6"/>
      <c r="L9" s="6"/>
      <c r="M9" s="6"/>
      <c r="N9" s="6"/>
      <c r="O9" s="7"/>
    </row>
    <row r="10" spans="2:15" x14ac:dyDescent="0.25">
      <c r="B10" s="5"/>
      <c r="C10" s="14" t="s">
        <v>14</v>
      </c>
      <c r="D10" s="219" t="s">
        <v>127</v>
      </c>
      <c r="E10" s="220"/>
      <c r="F10" s="220"/>
      <c r="G10" s="220"/>
      <c r="H10" s="220"/>
      <c r="I10" s="220"/>
      <c r="J10" s="220"/>
      <c r="K10" s="220"/>
      <c r="L10" s="220"/>
      <c r="M10" s="220"/>
      <c r="N10" s="221"/>
      <c r="O10" s="7"/>
    </row>
    <row r="11" spans="2:15" ht="15" customHeight="1" x14ac:dyDescent="0.25">
      <c r="B11" s="5"/>
      <c r="C11" s="217" t="s">
        <v>16</v>
      </c>
      <c r="D11" s="218" t="s">
        <v>232</v>
      </c>
      <c r="E11" s="216"/>
      <c r="F11" s="216"/>
      <c r="G11" s="216"/>
      <c r="H11" s="216"/>
      <c r="I11" s="216"/>
      <c r="J11" s="216"/>
      <c r="K11" s="216"/>
      <c r="L11" s="216"/>
      <c r="M11" s="216"/>
      <c r="N11" s="216"/>
      <c r="O11" s="7"/>
    </row>
    <row r="12" spans="2:15" x14ac:dyDescent="0.25">
      <c r="B12" s="5"/>
      <c r="C12" s="217"/>
      <c r="D12" s="216"/>
      <c r="E12" s="216"/>
      <c r="F12" s="216"/>
      <c r="G12" s="216"/>
      <c r="H12" s="216"/>
      <c r="I12" s="216"/>
      <c r="J12" s="216"/>
      <c r="K12" s="216"/>
      <c r="L12" s="216"/>
      <c r="M12" s="216"/>
      <c r="N12" s="216"/>
      <c r="O12" s="7"/>
    </row>
    <row r="13" spans="2:15" x14ac:dyDescent="0.25">
      <c r="B13" s="5"/>
      <c r="C13" s="217"/>
      <c r="D13" s="216"/>
      <c r="E13" s="216"/>
      <c r="F13" s="216"/>
      <c r="G13" s="216"/>
      <c r="H13" s="216"/>
      <c r="I13" s="216"/>
      <c r="J13" s="216"/>
      <c r="K13" s="216"/>
      <c r="L13" s="216"/>
      <c r="M13" s="216"/>
      <c r="N13" s="216"/>
      <c r="O13" s="7"/>
    </row>
    <row r="14" spans="2:15" x14ac:dyDescent="0.25">
      <c r="B14" s="5"/>
      <c r="C14" s="6"/>
      <c r="D14" s="6"/>
      <c r="E14" s="6"/>
      <c r="F14" s="6"/>
      <c r="G14" s="6"/>
      <c r="H14" s="6"/>
      <c r="I14" s="6"/>
      <c r="J14" s="6"/>
      <c r="K14" s="6"/>
      <c r="L14" s="6"/>
      <c r="M14" s="6"/>
      <c r="N14" s="6"/>
      <c r="O14" s="7"/>
    </row>
    <row r="15" spans="2:15" x14ac:dyDescent="0.25">
      <c r="B15" s="5"/>
      <c r="C15" s="213" t="s">
        <v>18</v>
      </c>
      <c r="D15" s="216" t="s">
        <v>191</v>
      </c>
      <c r="E15" s="216"/>
      <c r="F15" s="216"/>
      <c r="G15" s="216"/>
      <c r="H15" s="216"/>
      <c r="I15" s="216"/>
      <c r="J15" s="216"/>
      <c r="K15" s="216"/>
      <c r="L15" s="216"/>
      <c r="M15" s="216"/>
      <c r="N15" s="216"/>
      <c r="O15" s="7"/>
    </row>
    <row r="16" spans="2:15" x14ac:dyDescent="0.25">
      <c r="B16" s="5"/>
      <c r="C16" s="222"/>
      <c r="D16" s="216"/>
      <c r="E16" s="216"/>
      <c r="F16" s="216"/>
      <c r="G16" s="216"/>
      <c r="H16" s="216"/>
      <c r="I16" s="216"/>
      <c r="J16" s="216"/>
      <c r="K16" s="216"/>
      <c r="L16" s="216"/>
      <c r="M16" s="216"/>
      <c r="N16" s="216"/>
      <c r="O16" s="7"/>
    </row>
    <row r="17" spans="2:15" x14ac:dyDescent="0.25">
      <c r="B17" s="5"/>
      <c r="C17" s="213" t="s">
        <v>20</v>
      </c>
      <c r="D17" s="215" t="s">
        <v>192</v>
      </c>
      <c r="E17" s="215"/>
      <c r="F17" s="215"/>
      <c r="G17" s="215"/>
      <c r="H17" s="215"/>
      <c r="I17" s="215"/>
      <c r="J17" s="215"/>
      <c r="K17" s="215"/>
      <c r="L17" s="215"/>
      <c r="M17" s="215"/>
      <c r="N17" s="215"/>
      <c r="O17" s="7"/>
    </row>
    <row r="18" spans="2:15" x14ac:dyDescent="0.25">
      <c r="B18" s="5"/>
      <c r="C18" s="214"/>
      <c r="D18" s="215"/>
      <c r="E18" s="215"/>
      <c r="F18" s="215"/>
      <c r="G18" s="215"/>
      <c r="H18" s="215"/>
      <c r="I18" s="215"/>
      <c r="J18" s="215"/>
      <c r="K18" s="215"/>
      <c r="L18" s="215"/>
      <c r="M18" s="215"/>
      <c r="N18" s="215"/>
      <c r="O18" s="7"/>
    </row>
    <row r="19" spans="2:15" x14ac:dyDescent="0.25">
      <c r="B19" s="5"/>
      <c r="C19" s="6"/>
      <c r="D19" s="6"/>
      <c r="E19" s="6"/>
      <c r="F19" s="6"/>
      <c r="G19" s="6"/>
      <c r="H19" s="6"/>
      <c r="I19" s="6"/>
      <c r="J19" s="6"/>
      <c r="K19" s="6"/>
      <c r="L19" s="6"/>
      <c r="M19" s="6"/>
      <c r="N19" s="6"/>
      <c r="O19" s="7"/>
    </row>
    <row r="20" spans="2:15" ht="45" x14ac:dyDescent="0.25">
      <c r="B20" s="5"/>
      <c r="C20" s="12" t="s">
        <v>79</v>
      </c>
      <c r="D20" s="15">
        <v>2008</v>
      </c>
      <c r="E20" s="12">
        <v>2010</v>
      </c>
      <c r="F20" s="134" t="s">
        <v>193</v>
      </c>
      <c r="G20" s="12">
        <v>2013</v>
      </c>
      <c r="H20" s="134" t="s">
        <v>194</v>
      </c>
      <c r="I20" s="6"/>
      <c r="J20" s="134" t="s">
        <v>195</v>
      </c>
      <c r="K20" s="42">
        <v>2008</v>
      </c>
      <c r="L20" s="42">
        <v>2010</v>
      </c>
      <c r="M20" s="42">
        <v>2013</v>
      </c>
      <c r="N20" s="6"/>
      <c r="O20" s="7"/>
    </row>
    <row r="21" spans="2:15" ht="15" customHeight="1" x14ac:dyDescent="0.25">
      <c r="B21" s="5"/>
      <c r="C21" s="16" t="s">
        <v>196</v>
      </c>
      <c r="D21" s="135">
        <v>0.7</v>
      </c>
      <c r="E21" s="135">
        <v>0.72</v>
      </c>
      <c r="F21" s="135">
        <v>0.73</v>
      </c>
      <c r="G21" s="192">
        <v>0.76</v>
      </c>
      <c r="H21" s="192">
        <v>0.74</v>
      </c>
      <c r="I21" s="6"/>
      <c r="J21" s="16" t="s">
        <v>197</v>
      </c>
      <c r="K21" s="195">
        <v>0.5</v>
      </c>
      <c r="L21" s="195">
        <v>0.49</v>
      </c>
      <c r="M21" s="195">
        <v>0.73</v>
      </c>
      <c r="N21" s="196"/>
      <c r="O21" s="7"/>
    </row>
    <row r="22" spans="2:15" ht="15" customHeight="1" x14ac:dyDescent="0.25">
      <c r="B22" s="5"/>
      <c r="C22" s="16" t="s">
        <v>198</v>
      </c>
      <c r="D22" s="135">
        <v>0.6</v>
      </c>
      <c r="E22" s="135">
        <v>0.63</v>
      </c>
      <c r="F22" s="135">
        <v>0.65</v>
      </c>
      <c r="G22" s="192">
        <v>0.69</v>
      </c>
      <c r="H22" s="192">
        <v>0.66</v>
      </c>
      <c r="I22" s="6"/>
      <c r="J22" s="16" t="s">
        <v>147</v>
      </c>
      <c r="K22" s="195">
        <v>0.52</v>
      </c>
      <c r="L22" s="195">
        <v>0.44</v>
      </c>
      <c r="M22" s="195">
        <v>0.71</v>
      </c>
      <c r="N22" s="6"/>
      <c r="O22" s="7"/>
    </row>
    <row r="23" spans="2:15" ht="15" customHeight="1" x14ac:dyDescent="0.25">
      <c r="B23" s="5"/>
      <c r="C23" s="16" t="s">
        <v>199</v>
      </c>
      <c r="D23" s="135"/>
      <c r="E23" s="135"/>
      <c r="F23" s="135"/>
      <c r="G23" s="192">
        <v>0.52</v>
      </c>
      <c r="H23" s="194" t="s">
        <v>130</v>
      </c>
      <c r="I23" s="6"/>
      <c r="J23" s="16" t="s">
        <v>148</v>
      </c>
      <c r="K23" s="195">
        <v>0.44</v>
      </c>
      <c r="L23" s="195">
        <v>0.32</v>
      </c>
      <c r="M23" s="195">
        <v>0.72</v>
      </c>
      <c r="N23" s="6"/>
      <c r="O23" s="7"/>
    </row>
    <row r="24" spans="2:15" ht="15" customHeight="1" x14ac:dyDescent="0.25">
      <c r="B24" s="5"/>
      <c r="C24" s="251" t="s">
        <v>200</v>
      </c>
      <c r="D24" s="252"/>
      <c r="E24" s="252"/>
      <c r="F24" s="252"/>
      <c r="G24" s="252"/>
      <c r="H24" s="253"/>
      <c r="I24" s="6"/>
      <c r="J24" s="16" t="s">
        <v>149</v>
      </c>
      <c r="K24" s="195">
        <v>0.47</v>
      </c>
      <c r="L24" s="195">
        <v>0.56000000000000005</v>
      </c>
      <c r="M24" s="195">
        <v>0.83</v>
      </c>
      <c r="N24" s="6"/>
      <c r="O24" s="7"/>
    </row>
    <row r="25" spans="2:15" ht="15" customHeight="1" x14ac:dyDescent="0.25">
      <c r="B25" s="5"/>
      <c r="C25" s="16" t="s">
        <v>201</v>
      </c>
      <c r="D25" s="135">
        <v>0.63</v>
      </c>
      <c r="E25" s="135">
        <v>0.68</v>
      </c>
      <c r="F25" s="136"/>
      <c r="G25" s="192">
        <v>0.78</v>
      </c>
      <c r="H25" s="137"/>
      <c r="I25" s="6"/>
      <c r="J25" s="16" t="s">
        <v>150</v>
      </c>
      <c r="K25" s="195">
        <v>0.43</v>
      </c>
      <c r="L25" s="195">
        <v>0.38</v>
      </c>
      <c r="M25" s="195">
        <v>0.82</v>
      </c>
      <c r="N25" s="6"/>
      <c r="O25" s="7"/>
    </row>
    <row r="26" spans="2:15" ht="15" customHeight="1" x14ac:dyDescent="0.25">
      <c r="B26" s="5"/>
      <c r="C26" s="16" t="s">
        <v>202</v>
      </c>
      <c r="D26" s="135">
        <v>0.57999999999999996</v>
      </c>
      <c r="E26" s="135">
        <v>0.57999999999999996</v>
      </c>
      <c r="F26" s="136"/>
      <c r="G26" s="192">
        <v>0.75</v>
      </c>
      <c r="H26" s="137"/>
      <c r="I26" s="6"/>
      <c r="J26" s="16" t="s">
        <v>151</v>
      </c>
      <c r="K26" s="195">
        <v>0.5</v>
      </c>
      <c r="L26" s="195">
        <v>0.44</v>
      </c>
      <c r="M26" s="195">
        <v>0.78</v>
      </c>
      <c r="N26" s="6"/>
      <c r="O26" s="7"/>
    </row>
    <row r="27" spans="2:15" ht="15" customHeight="1" x14ac:dyDescent="0.25">
      <c r="B27" s="5"/>
      <c r="C27" s="254" t="s">
        <v>203</v>
      </c>
      <c r="D27" s="255"/>
      <c r="E27" s="255"/>
      <c r="F27" s="255"/>
      <c r="G27" s="192">
        <v>0.59</v>
      </c>
      <c r="H27" s="137"/>
      <c r="I27" s="161"/>
      <c r="J27" s="12" t="s">
        <v>204</v>
      </c>
      <c r="K27" s="138">
        <v>0.48</v>
      </c>
      <c r="L27" s="138">
        <v>0.47</v>
      </c>
      <c r="M27" s="138">
        <v>0.84</v>
      </c>
      <c r="N27" s="6"/>
      <c r="O27" s="7"/>
    </row>
    <row r="28" spans="2:15" ht="15.75" thickBot="1" x14ac:dyDescent="0.3">
      <c r="B28" s="24"/>
      <c r="C28" s="25"/>
      <c r="D28" s="25"/>
      <c r="E28" s="25"/>
      <c r="F28" s="25"/>
      <c r="G28" s="25"/>
      <c r="H28" s="26"/>
      <c r="I28" s="25"/>
      <c r="J28" s="25"/>
      <c r="K28" s="25"/>
      <c r="L28" s="25"/>
      <c r="M28" s="25"/>
      <c r="N28" s="25"/>
      <c r="O28" s="27"/>
    </row>
    <row r="29" spans="2:15" x14ac:dyDescent="0.25">
      <c r="B29" s="6"/>
      <c r="C29" s="6"/>
      <c r="D29" s="6"/>
      <c r="E29" s="6"/>
      <c r="F29" s="6"/>
      <c r="G29" s="6"/>
      <c r="H29" s="23"/>
      <c r="I29" s="6"/>
      <c r="J29" s="6"/>
      <c r="K29" s="6"/>
      <c r="L29" s="6"/>
      <c r="M29" s="6"/>
      <c r="N29" s="6"/>
      <c r="O29" s="6"/>
    </row>
    <row r="30" spans="2:15" x14ac:dyDescent="0.25">
      <c r="B30" s="6"/>
      <c r="C30" s="6"/>
      <c r="D30" s="6"/>
      <c r="E30" s="6"/>
      <c r="F30" s="6"/>
      <c r="G30" s="6"/>
      <c r="H30" s="23"/>
      <c r="I30" s="6"/>
      <c r="J30" s="6"/>
      <c r="K30" s="6"/>
      <c r="L30" s="6"/>
      <c r="M30" s="6"/>
      <c r="N30" s="6"/>
      <c r="O30" s="6"/>
    </row>
    <row r="31" spans="2:15" x14ac:dyDescent="0.25">
      <c r="B31" s="6"/>
      <c r="C31" s="6"/>
      <c r="D31" s="6"/>
      <c r="E31" s="6"/>
      <c r="F31" s="6"/>
      <c r="G31" s="6"/>
      <c r="H31" s="6"/>
      <c r="I31" s="6"/>
      <c r="J31" s="6"/>
      <c r="K31" s="6"/>
      <c r="L31" s="6"/>
      <c r="M31" s="6"/>
      <c r="N31" s="6"/>
      <c r="O31" s="6"/>
    </row>
    <row r="32" spans="2:15" x14ac:dyDescent="0.25">
      <c r="B32" s="6"/>
      <c r="C32" s="6"/>
      <c r="D32" s="6"/>
      <c r="E32" s="6"/>
      <c r="F32" s="6"/>
      <c r="G32" s="6"/>
      <c r="H32" s="6"/>
      <c r="I32" s="6"/>
      <c r="J32" s="6"/>
      <c r="K32" s="6"/>
      <c r="L32" s="6"/>
      <c r="M32" s="6"/>
      <c r="N32" s="6"/>
      <c r="O32" s="6"/>
    </row>
    <row r="33" spans="2:15" x14ac:dyDescent="0.25">
      <c r="B33" s="6"/>
      <c r="C33" s="6"/>
      <c r="D33" s="6"/>
      <c r="E33" s="6"/>
      <c r="F33" s="6"/>
      <c r="G33" s="6"/>
      <c r="H33" s="6"/>
      <c r="I33" s="6"/>
      <c r="J33" s="6"/>
      <c r="K33" s="6"/>
      <c r="L33" s="6"/>
      <c r="M33" s="6"/>
      <c r="N33" s="6"/>
      <c r="O33" s="6"/>
    </row>
    <row r="34" spans="2:15" x14ac:dyDescent="0.25">
      <c r="B34" s="6"/>
      <c r="C34" s="6"/>
      <c r="D34" s="6"/>
      <c r="E34" s="6"/>
      <c r="F34" s="6"/>
      <c r="G34" s="6"/>
      <c r="H34" s="6"/>
      <c r="I34" s="6"/>
      <c r="J34" s="6"/>
      <c r="K34" s="6"/>
      <c r="L34" s="6"/>
      <c r="M34" s="6"/>
      <c r="N34" s="6"/>
      <c r="O34" s="6"/>
    </row>
    <row r="35" spans="2:15" x14ac:dyDescent="0.25">
      <c r="B35" s="6"/>
      <c r="C35" s="6"/>
      <c r="D35" s="6"/>
      <c r="E35" s="6"/>
      <c r="F35" s="6"/>
      <c r="G35" s="6"/>
      <c r="H35" s="6"/>
      <c r="I35" s="6"/>
      <c r="J35" s="6"/>
      <c r="K35" s="6"/>
      <c r="L35" s="6"/>
      <c r="M35" s="6"/>
      <c r="N35" s="6"/>
      <c r="O35" s="6"/>
    </row>
    <row r="36" spans="2:15" x14ac:dyDescent="0.25">
      <c r="B36" s="6"/>
      <c r="C36" s="6"/>
      <c r="D36" s="6"/>
      <c r="E36" s="6"/>
      <c r="F36" s="6"/>
      <c r="G36" s="6"/>
      <c r="H36" s="6"/>
      <c r="I36" s="6"/>
      <c r="J36" s="6"/>
      <c r="K36" s="6"/>
      <c r="L36" s="6"/>
      <c r="M36" s="6"/>
      <c r="N36" s="6"/>
      <c r="O36" s="6"/>
    </row>
  </sheetData>
  <mergeCells count="14">
    <mergeCell ref="C17:C18"/>
    <mergeCell ref="D17:N18"/>
    <mergeCell ref="C24:H24"/>
    <mergeCell ref="C27:F27"/>
    <mergeCell ref="D10:N10"/>
    <mergeCell ref="C11:C13"/>
    <mergeCell ref="D11:N13"/>
    <mergeCell ref="C15:C16"/>
    <mergeCell ref="D15:N16"/>
    <mergeCell ref="D4:G4"/>
    <mergeCell ref="D5:G5"/>
    <mergeCell ref="D6:G6"/>
    <mergeCell ref="E7:J7"/>
    <mergeCell ref="E8:J8"/>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zoomScale="90" zoomScaleNormal="90" workbookViewId="0"/>
  </sheetViews>
  <sheetFormatPr defaultRowHeight="15" x14ac:dyDescent="0.25"/>
  <cols>
    <col min="1" max="1" width="3.7109375" style="1" customWidth="1"/>
    <col min="2" max="2" width="3.42578125" style="1" customWidth="1"/>
    <col min="3" max="3" width="35.85546875" style="1" customWidth="1"/>
    <col min="4" max="7" width="14.5703125" style="1" customWidth="1"/>
    <col min="8" max="8" width="14" style="1" customWidth="1"/>
    <col min="9" max="9" width="9.140625" style="1"/>
    <col min="10" max="10" width="18.28515625" style="1" customWidth="1"/>
    <col min="11" max="15" width="8.5703125" style="1" customWidth="1"/>
    <col min="16" max="16" width="3.140625" style="1" customWidth="1"/>
    <col min="17" max="16384" width="9.140625" style="1"/>
  </cols>
  <sheetData>
    <row r="1" spans="2:16" ht="15.75" thickBot="1" x14ac:dyDescent="0.3"/>
    <row r="2" spans="2:16" ht="26.25" x14ac:dyDescent="0.4">
      <c r="B2" s="2" t="s">
        <v>205</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14" t="s">
        <v>1</v>
      </c>
      <c r="D4" s="228" t="s">
        <v>206</v>
      </c>
      <c r="E4" s="229"/>
      <c r="F4" s="229"/>
      <c r="G4" s="230"/>
      <c r="H4" s="6"/>
      <c r="I4" s="6"/>
      <c r="J4" s="6"/>
      <c r="K4" s="6"/>
      <c r="L4" s="6"/>
      <c r="M4" s="6"/>
      <c r="N4" s="6"/>
      <c r="O4" s="6"/>
      <c r="P4" s="7"/>
    </row>
    <row r="5" spans="2:16" x14ac:dyDescent="0.25">
      <c r="B5" s="5"/>
      <c r="C5" s="14" t="s">
        <v>2</v>
      </c>
      <c r="D5" s="228" t="s">
        <v>207</v>
      </c>
      <c r="E5" s="229"/>
      <c r="F5" s="229"/>
      <c r="G5" s="230"/>
      <c r="H5" s="6"/>
      <c r="I5" s="6"/>
      <c r="J5" s="6"/>
      <c r="K5" s="6"/>
      <c r="L5" s="6"/>
      <c r="M5" s="6"/>
      <c r="N5" s="6"/>
      <c r="O5" s="6"/>
      <c r="P5" s="7"/>
    </row>
    <row r="6" spans="2:16" x14ac:dyDescent="0.25">
      <c r="B6" s="5"/>
      <c r="C6" s="14" t="s">
        <v>4</v>
      </c>
      <c r="D6" s="209" t="s">
        <v>5</v>
      </c>
      <c r="E6" s="210"/>
      <c r="F6" s="210"/>
      <c r="G6" s="211"/>
      <c r="H6" s="6"/>
      <c r="I6" s="6"/>
      <c r="J6" s="6"/>
      <c r="K6" s="6"/>
      <c r="L6" s="6"/>
      <c r="M6" s="6"/>
      <c r="N6" s="6"/>
      <c r="O6" s="6"/>
      <c r="P6" s="7"/>
    </row>
    <row r="7" spans="2:16" x14ac:dyDescent="0.25">
      <c r="B7" s="5"/>
      <c r="C7" s="14" t="s">
        <v>6</v>
      </c>
      <c r="D7" s="12" t="s">
        <v>9</v>
      </c>
      <c r="E7" s="212" t="s">
        <v>208</v>
      </c>
      <c r="F7" s="212"/>
      <c r="G7" s="212"/>
      <c r="H7" s="212"/>
      <c r="I7" s="212"/>
      <c r="J7" s="212"/>
      <c r="K7" s="212"/>
      <c r="P7" s="7"/>
    </row>
    <row r="8" spans="2:16" x14ac:dyDescent="0.25">
      <c r="B8" s="5"/>
      <c r="C8" s="14" t="s">
        <v>11</v>
      </c>
      <c r="D8" s="12" t="s">
        <v>9</v>
      </c>
      <c r="E8" s="212" t="s">
        <v>13</v>
      </c>
      <c r="F8" s="212"/>
      <c r="G8" s="212"/>
      <c r="H8" s="212"/>
      <c r="I8" s="212"/>
      <c r="J8" s="212"/>
      <c r="K8" s="212"/>
      <c r="P8" s="7"/>
    </row>
    <row r="9" spans="2:16" x14ac:dyDescent="0.25">
      <c r="B9" s="5"/>
      <c r="C9" s="6"/>
      <c r="D9" s="6"/>
      <c r="E9" s="6"/>
      <c r="F9" s="6"/>
      <c r="G9" s="6"/>
      <c r="H9" s="6"/>
      <c r="I9" s="6"/>
      <c r="J9" s="6"/>
      <c r="K9" s="6"/>
      <c r="L9" s="6"/>
      <c r="M9" s="6"/>
      <c r="N9" s="6"/>
      <c r="O9" s="6"/>
      <c r="P9" s="7"/>
    </row>
    <row r="10" spans="2:16" x14ac:dyDescent="0.25">
      <c r="B10" s="5"/>
      <c r="C10" s="14" t="s">
        <v>14</v>
      </c>
      <c r="D10" s="216" t="s">
        <v>209</v>
      </c>
      <c r="E10" s="215"/>
      <c r="F10" s="215"/>
      <c r="G10" s="215"/>
      <c r="H10" s="215"/>
      <c r="I10" s="215"/>
      <c r="J10" s="215"/>
      <c r="K10" s="215"/>
      <c r="L10" s="215"/>
      <c r="M10" s="215"/>
      <c r="N10" s="215"/>
      <c r="O10" s="215"/>
      <c r="P10" s="7"/>
    </row>
    <row r="11" spans="2:16" ht="15" customHeight="1" x14ac:dyDescent="0.25">
      <c r="B11" s="5"/>
      <c r="C11" s="217" t="s">
        <v>16</v>
      </c>
      <c r="D11" s="218" t="s">
        <v>210</v>
      </c>
      <c r="E11" s="216"/>
      <c r="F11" s="216"/>
      <c r="G11" s="216"/>
      <c r="H11" s="216"/>
      <c r="I11" s="216"/>
      <c r="J11" s="216"/>
      <c r="K11" s="216"/>
      <c r="L11" s="216"/>
      <c r="M11" s="216"/>
      <c r="N11" s="216"/>
      <c r="O11" s="216"/>
      <c r="P11" s="7"/>
    </row>
    <row r="12" spans="2:16" x14ac:dyDescent="0.25">
      <c r="B12" s="5"/>
      <c r="C12" s="217"/>
      <c r="D12" s="216"/>
      <c r="E12" s="216"/>
      <c r="F12" s="216"/>
      <c r="G12" s="216"/>
      <c r="H12" s="216"/>
      <c r="I12" s="216"/>
      <c r="J12" s="216"/>
      <c r="K12" s="216"/>
      <c r="L12" s="216"/>
      <c r="M12" s="216"/>
      <c r="N12" s="216"/>
      <c r="O12" s="216"/>
      <c r="P12" s="7"/>
    </row>
    <row r="13" spans="2:16" ht="15" customHeight="1" x14ac:dyDescent="0.25">
      <c r="B13" s="5"/>
      <c r="C13" s="217"/>
      <c r="D13" s="216"/>
      <c r="E13" s="216"/>
      <c r="F13" s="216"/>
      <c r="G13" s="216"/>
      <c r="H13" s="216"/>
      <c r="I13" s="216"/>
      <c r="J13" s="216"/>
      <c r="K13" s="216"/>
      <c r="L13" s="216"/>
      <c r="M13" s="216"/>
      <c r="N13" s="216"/>
      <c r="O13" s="216"/>
      <c r="P13" s="7"/>
    </row>
    <row r="14" spans="2:16" x14ac:dyDescent="0.25">
      <c r="B14" s="5"/>
      <c r="C14" s="6"/>
      <c r="D14" s="6"/>
      <c r="E14" s="6"/>
      <c r="F14" s="6"/>
      <c r="G14" s="6"/>
      <c r="H14" s="6"/>
      <c r="I14" s="6"/>
      <c r="J14" s="6"/>
      <c r="K14" s="6"/>
      <c r="L14" s="6"/>
      <c r="M14" s="6"/>
      <c r="N14" s="6"/>
      <c r="O14" s="6"/>
      <c r="P14" s="7"/>
    </row>
    <row r="15" spans="2:16" x14ac:dyDescent="0.25">
      <c r="B15" s="5"/>
      <c r="C15" s="213" t="s">
        <v>18</v>
      </c>
      <c r="D15" s="218" t="s">
        <v>211</v>
      </c>
      <c r="E15" s="216"/>
      <c r="F15" s="216"/>
      <c r="G15" s="216"/>
      <c r="H15" s="216"/>
      <c r="I15" s="216"/>
      <c r="J15" s="216"/>
      <c r="K15" s="216"/>
      <c r="L15" s="216"/>
      <c r="M15" s="216"/>
      <c r="N15" s="216"/>
      <c r="O15" s="216"/>
      <c r="P15" s="7"/>
    </row>
    <row r="16" spans="2:16" x14ac:dyDescent="0.25">
      <c r="B16" s="5"/>
      <c r="C16" s="222"/>
      <c r="D16" s="216"/>
      <c r="E16" s="216"/>
      <c r="F16" s="216"/>
      <c r="G16" s="216"/>
      <c r="H16" s="216"/>
      <c r="I16" s="216"/>
      <c r="J16" s="216"/>
      <c r="K16" s="216"/>
      <c r="L16" s="216"/>
      <c r="M16" s="216"/>
      <c r="N16" s="216"/>
      <c r="O16" s="216"/>
      <c r="P16" s="7"/>
    </row>
    <row r="17" spans="2:16" x14ac:dyDescent="0.25">
      <c r="B17" s="5"/>
      <c r="C17" s="222"/>
      <c r="D17" s="216"/>
      <c r="E17" s="216"/>
      <c r="F17" s="216"/>
      <c r="G17" s="216"/>
      <c r="H17" s="216"/>
      <c r="I17" s="216"/>
      <c r="J17" s="216"/>
      <c r="K17" s="216"/>
      <c r="L17" s="216"/>
      <c r="M17" s="216"/>
      <c r="N17" s="216"/>
      <c r="O17" s="216"/>
      <c r="P17" s="7"/>
    </row>
    <row r="18" spans="2:16" x14ac:dyDescent="0.25">
      <c r="B18" s="5"/>
      <c r="C18" s="213" t="s">
        <v>20</v>
      </c>
      <c r="D18" s="215" t="s">
        <v>192</v>
      </c>
      <c r="E18" s="215"/>
      <c r="F18" s="215"/>
      <c r="G18" s="215"/>
      <c r="H18" s="215"/>
      <c r="I18" s="215"/>
      <c r="J18" s="215"/>
      <c r="K18" s="215"/>
      <c r="L18" s="215"/>
      <c r="M18" s="215"/>
      <c r="N18" s="215"/>
      <c r="O18" s="215"/>
      <c r="P18" s="7"/>
    </row>
    <row r="19" spans="2:16" x14ac:dyDescent="0.25">
      <c r="B19" s="5"/>
      <c r="C19" s="214"/>
      <c r="D19" s="215"/>
      <c r="E19" s="215"/>
      <c r="F19" s="215"/>
      <c r="G19" s="215"/>
      <c r="H19" s="215"/>
      <c r="I19" s="215"/>
      <c r="J19" s="215"/>
      <c r="K19" s="215"/>
      <c r="L19" s="215"/>
      <c r="M19" s="215"/>
      <c r="N19" s="215"/>
      <c r="O19" s="215"/>
      <c r="P19" s="7"/>
    </row>
    <row r="20" spans="2:16" x14ac:dyDescent="0.25">
      <c r="B20" s="5"/>
      <c r="C20" s="6"/>
      <c r="D20" s="6"/>
      <c r="E20" s="6"/>
      <c r="F20" s="6"/>
      <c r="G20" s="6"/>
      <c r="H20" s="6"/>
      <c r="I20" s="6"/>
      <c r="J20" s="6"/>
      <c r="K20" s="6"/>
      <c r="L20" s="6"/>
      <c r="M20" s="6"/>
      <c r="N20" s="6"/>
      <c r="O20" s="6"/>
      <c r="P20" s="7"/>
    </row>
    <row r="21" spans="2:16" x14ac:dyDescent="0.25">
      <c r="B21" s="5"/>
      <c r="C21" s="12" t="s">
        <v>79</v>
      </c>
      <c r="D21" s="15">
        <v>2009</v>
      </c>
      <c r="E21" s="12">
        <v>2010</v>
      </c>
      <c r="F21" s="12">
        <v>2011</v>
      </c>
      <c r="G21" s="12">
        <v>2012</v>
      </c>
      <c r="H21" s="12">
        <v>2013</v>
      </c>
      <c r="J21" s="12" t="s">
        <v>212</v>
      </c>
      <c r="K21" s="15">
        <v>2009</v>
      </c>
      <c r="L21" s="12">
        <v>2010</v>
      </c>
      <c r="M21" s="12">
        <v>2011</v>
      </c>
      <c r="N21" s="12">
        <v>2012</v>
      </c>
      <c r="O21" s="12">
        <v>2013</v>
      </c>
      <c r="P21" s="7"/>
    </row>
    <row r="22" spans="2:16" ht="15" customHeight="1" x14ac:dyDescent="0.25">
      <c r="B22" s="5"/>
      <c r="C22" s="139" t="s">
        <v>57</v>
      </c>
      <c r="D22" s="140">
        <f>D23/D24</f>
        <v>0.94199328739176624</v>
      </c>
      <c r="E22" s="140">
        <f t="shared" ref="E22:H22" si="0">E23/E24</f>
        <v>0.94475448418500163</v>
      </c>
      <c r="F22" s="140">
        <f t="shared" si="0"/>
        <v>0.94329042946348918</v>
      </c>
      <c r="G22" s="140">
        <f t="shared" si="0"/>
        <v>0.97587826762871965</v>
      </c>
      <c r="H22" s="140">
        <f t="shared" si="0"/>
        <v>1.0042237766907627</v>
      </c>
      <c r="J22" s="16" t="s">
        <v>213</v>
      </c>
      <c r="K22" s="141"/>
      <c r="L22" s="142">
        <v>0.182</v>
      </c>
      <c r="M22" s="143">
        <v>0.17480000000000001</v>
      </c>
      <c r="N22" s="144">
        <v>0.18637589129645035</v>
      </c>
      <c r="O22" s="197"/>
      <c r="P22" s="7"/>
    </row>
    <row r="23" spans="2:16" ht="15" customHeight="1" x14ac:dyDescent="0.25">
      <c r="B23" s="5"/>
      <c r="C23" s="16" t="s">
        <v>30</v>
      </c>
      <c r="D23" s="141">
        <v>100197</v>
      </c>
      <c r="E23" s="141">
        <v>105975</v>
      </c>
      <c r="F23" s="141">
        <v>111030</v>
      </c>
      <c r="G23" s="141">
        <v>115503</v>
      </c>
      <c r="H23" s="141">
        <v>120304</v>
      </c>
      <c r="J23" s="6"/>
      <c r="K23" s="145"/>
      <c r="L23" s="145"/>
      <c r="M23" s="145"/>
      <c r="N23" s="145"/>
      <c r="O23" s="145"/>
      <c r="P23" s="7"/>
    </row>
    <row r="24" spans="2:16" ht="15" customHeight="1" x14ac:dyDescent="0.25">
      <c r="B24" s="5"/>
      <c r="C24" s="16" t="s">
        <v>31</v>
      </c>
      <c r="D24" s="141">
        <v>106367</v>
      </c>
      <c r="E24" s="141">
        <v>112172</v>
      </c>
      <c r="F24" s="141">
        <v>117705</v>
      </c>
      <c r="G24" s="141">
        <v>118358</v>
      </c>
      <c r="H24" s="141">
        <v>119798</v>
      </c>
      <c r="P24" s="7"/>
    </row>
    <row r="25" spans="2:16" ht="15" customHeight="1" x14ac:dyDescent="0.25">
      <c r="B25" s="5"/>
      <c r="C25" s="139" t="s">
        <v>61</v>
      </c>
      <c r="D25" s="140">
        <f>D26/D27</f>
        <v>0.9301837127153203</v>
      </c>
      <c r="E25" s="140">
        <f t="shared" ref="E25:H25" si="1">E26/E27</f>
        <v>0.9171529923332189</v>
      </c>
      <c r="F25" s="140">
        <f t="shared" si="1"/>
        <v>0.89786780639059494</v>
      </c>
      <c r="G25" s="33">
        <f t="shared" si="1"/>
        <v>0.9318292005155675</v>
      </c>
      <c r="H25" s="140">
        <f t="shared" si="1"/>
        <v>0.95153586814010116</v>
      </c>
      <c r="P25" s="7"/>
    </row>
    <row r="26" spans="2:16" ht="15" customHeight="1" x14ac:dyDescent="0.25">
      <c r="B26" s="5"/>
      <c r="C26" s="16" t="s">
        <v>30</v>
      </c>
      <c r="D26" s="141">
        <v>68202</v>
      </c>
      <c r="E26" s="141">
        <v>72135</v>
      </c>
      <c r="F26" s="141">
        <v>74998</v>
      </c>
      <c r="G26" s="141">
        <v>78802</v>
      </c>
      <c r="H26" s="141">
        <v>81284</v>
      </c>
      <c r="P26" s="7"/>
    </row>
    <row r="27" spans="2:16" ht="15" customHeight="1" x14ac:dyDescent="0.25">
      <c r="B27" s="5"/>
      <c r="C27" s="16" t="s">
        <v>31</v>
      </c>
      <c r="D27" s="141">
        <v>73321</v>
      </c>
      <c r="E27" s="141">
        <v>78651</v>
      </c>
      <c r="F27" s="141">
        <v>83529</v>
      </c>
      <c r="G27" s="141">
        <v>84567</v>
      </c>
      <c r="H27" s="141">
        <v>85424</v>
      </c>
      <c r="P27" s="7"/>
    </row>
    <row r="28" spans="2:16" ht="15" customHeight="1" x14ac:dyDescent="0.25">
      <c r="B28" s="5"/>
      <c r="C28" s="139" t="s">
        <v>214</v>
      </c>
      <c r="D28" s="140">
        <f>D29/D30</f>
        <v>0.8918422261600053</v>
      </c>
      <c r="E28" s="140">
        <f t="shared" ref="E28:H28" si="2">E29/E30</f>
        <v>0.88771708306596842</v>
      </c>
      <c r="F28" s="140">
        <f t="shared" si="2"/>
        <v>0.87603427460911043</v>
      </c>
      <c r="G28" s="33">
        <f t="shared" si="2"/>
        <v>0.90531479012369709</v>
      </c>
      <c r="H28" s="140">
        <f t="shared" si="2"/>
        <v>0.93120548104729928</v>
      </c>
      <c r="P28" s="7"/>
    </row>
    <row r="29" spans="2:16" ht="15" customHeight="1" x14ac:dyDescent="0.25">
      <c r="B29" s="5"/>
      <c r="C29" s="16" t="s">
        <v>30</v>
      </c>
      <c r="D29" s="141">
        <v>81534</v>
      </c>
      <c r="E29" s="141">
        <v>85773</v>
      </c>
      <c r="F29" s="141">
        <v>89253</v>
      </c>
      <c r="G29" s="141">
        <v>93022</v>
      </c>
      <c r="H29" s="141">
        <v>95957</v>
      </c>
      <c r="P29" s="7"/>
    </row>
    <row r="30" spans="2:16" ht="15" customHeight="1" x14ac:dyDescent="0.25">
      <c r="B30" s="5"/>
      <c r="C30" s="16" t="s">
        <v>31</v>
      </c>
      <c r="D30" s="141">
        <v>91422</v>
      </c>
      <c r="E30" s="141">
        <v>96622</v>
      </c>
      <c r="F30" s="141">
        <v>101883</v>
      </c>
      <c r="G30" s="141">
        <v>102751</v>
      </c>
      <c r="H30" s="141">
        <v>103046</v>
      </c>
      <c r="P30" s="7"/>
    </row>
    <row r="31" spans="2:16" ht="15.75" thickBot="1" x14ac:dyDescent="0.3">
      <c r="B31" s="24"/>
      <c r="C31" s="25"/>
      <c r="D31" s="25"/>
      <c r="E31" s="25"/>
      <c r="F31" s="25"/>
      <c r="G31" s="25"/>
      <c r="H31" s="26"/>
      <c r="I31" s="25"/>
      <c r="J31" s="25"/>
      <c r="K31" s="25"/>
      <c r="L31" s="25"/>
      <c r="M31" s="25"/>
      <c r="N31" s="25"/>
      <c r="O31" s="25"/>
      <c r="P31" s="27"/>
    </row>
    <row r="32" spans="2:16" x14ac:dyDescent="0.25">
      <c r="B32" s="6"/>
      <c r="C32" s="6"/>
      <c r="D32" s="6"/>
      <c r="E32" s="6"/>
      <c r="F32" s="6"/>
      <c r="G32" s="6"/>
      <c r="H32" s="23"/>
      <c r="I32" s="6"/>
      <c r="J32" s="6"/>
      <c r="K32" s="6"/>
      <c r="L32" s="6"/>
      <c r="M32" s="6"/>
      <c r="N32" s="6"/>
      <c r="O32" s="6"/>
      <c r="P32" s="6"/>
    </row>
    <row r="33" spans="2:16" x14ac:dyDescent="0.25">
      <c r="B33" s="6"/>
      <c r="C33" s="6"/>
      <c r="D33" s="6"/>
      <c r="E33" s="6"/>
      <c r="F33" s="6"/>
      <c r="G33" s="6"/>
      <c r="H33" s="23"/>
      <c r="I33" s="6"/>
      <c r="J33" s="6"/>
      <c r="K33" s="6"/>
      <c r="L33" s="6"/>
      <c r="M33" s="6"/>
      <c r="N33" s="6"/>
      <c r="O33" s="6"/>
      <c r="P33" s="6"/>
    </row>
    <row r="34" spans="2:16" x14ac:dyDescent="0.25">
      <c r="B34" s="6"/>
      <c r="C34" s="6"/>
      <c r="D34" s="6"/>
      <c r="E34" s="6"/>
      <c r="F34" s="6"/>
      <c r="G34" s="6"/>
      <c r="H34" s="23"/>
      <c r="I34" s="6"/>
      <c r="J34" s="6"/>
      <c r="K34" s="6"/>
      <c r="L34" s="6"/>
      <c r="M34" s="6"/>
      <c r="N34" s="6"/>
      <c r="O34" s="6"/>
      <c r="P34" s="6"/>
    </row>
    <row r="35" spans="2:16" x14ac:dyDescent="0.25">
      <c r="B35" s="6"/>
      <c r="C35" s="6"/>
      <c r="D35" s="6"/>
      <c r="E35" s="6"/>
      <c r="F35" s="6"/>
      <c r="G35" s="6"/>
      <c r="H35" s="6"/>
      <c r="I35" s="6"/>
      <c r="J35" s="6"/>
      <c r="K35" s="6"/>
      <c r="L35" s="6"/>
      <c r="M35" s="6"/>
      <c r="N35" s="6"/>
      <c r="O35" s="6"/>
      <c r="P35" s="6"/>
    </row>
    <row r="36" spans="2:16" x14ac:dyDescent="0.25">
      <c r="B36" s="6"/>
      <c r="C36" s="6"/>
      <c r="D36" s="6"/>
      <c r="E36" s="6"/>
      <c r="F36" s="6"/>
      <c r="G36" s="6"/>
      <c r="H36" s="6"/>
      <c r="I36" s="6"/>
      <c r="J36" s="6"/>
      <c r="K36" s="6"/>
      <c r="L36" s="6"/>
      <c r="M36" s="6"/>
      <c r="N36" s="6"/>
      <c r="O36" s="6"/>
      <c r="P36" s="6"/>
    </row>
    <row r="37" spans="2:16" x14ac:dyDescent="0.25">
      <c r="B37" s="6"/>
      <c r="C37" s="6"/>
      <c r="D37" s="6"/>
      <c r="E37" s="6"/>
      <c r="F37" s="6"/>
      <c r="G37" s="6"/>
      <c r="H37" s="6"/>
      <c r="I37" s="6"/>
      <c r="J37" s="6"/>
      <c r="K37" s="6"/>
      <c r="L37" s="6"/>
      <c r="M37" s="6"/>
      <c r="N37" s="6"/>
      <c r="O37" s="6"/>
      <c r="P37" s="6"/>
    </row>
    <row r="38" spans="2:16" x14ac:dyDescent="0.25">
      <c r="B38" s="6"/>
      <c r="C38" s="6"/>
      <c r="D38" s="6"/>
      <c r="E38" s="6"/>
      <c r="F38" s="6"/>
      <c r="G38" s="6"/>
      <c r="H38" s="6"/>
      <c r="I38" s="6"/>
      <c r="J38" s="6"/>
      <c r="K38" s="6"/>
      <c r="L38" s="6"/>
      <c r="M38" s="6"/>
      <c r="N38" s="6"/>
      <c r="O38" s="6"/>
      <c r="P38" s="6"/>
    </row>
    <row r="39" spans="2:16" x14ac:dyDescent="0.25">
      <c r="B39" s="6"/>
      <c r="C39" s="6"/>
      <c r="D39" s="6"/>
      <c r="E39" s="6"/>
      <c r="F39" s="6"/>
      <c r="G39" s="6"/>
      <c r="H39" s="6"/>
      <c r="I39" s="6"/>
      <c r="J39" s="6"/>
      <c r="K39" s="6"/>
      <c r="L39" s="6"/>
      <c r="M39" s="6"/>
      <c r="N39" s="6"/>
      <c r="O39" s="6"/>
      <c r="P39" s="6"/>
    </row>
    <row r="40" spans="2:16" x14ac:dyDescent="0.25">
      <c r="B40" s="6"/>
      <c r="C40" s="6"/>
      <c r="D40" s="6"/>
      <c r="E40" s="6"/>
      <c r="F40" s="6"/>
      <c r="G40" s="6"/>
      <c r="H40" s="6"/>
      <c r="I40" s="6"/>
      <c r="J40" s="6"/>
      <c r="K40" s="6"/>
      <c r="L40" s="6"/>
      <c r="M40" s="6"/>
      <c r="N40" s="6"/>
      <c r="O40" s="6"/>
      <c r="P40" s="6"/>
    </row>
  </sheetData>
  <mergeCells count="12">
    <mergeCell ref="C18:C19"/>
    <mergeCell ref="D18:O19"/>
    <mergeCell ref="D10:O10"/>
    <mergeCell ref="C11:C13"/>
    <mergeCell ref="D11:O13"/>
    <mergeCell ref="C15:C17"/>
    <mergeCell ref="D15:O17"/>
    <mergeCell ref="D4:G4"/>
    <mergeCell ref="D5:G5"/>
    <mergeCell ref="D6:G6"/>
    <mergeCell ref="E7:K7"/>
    <mergeCell ref="E8:K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zoomScale="90" zoomScaleNormal="90" workbookViewId="0"/>
  </sheetViews>
  <sheetFormatPr defaultRowHeight="15" x14ac:dyDescent="0.25"/>
  <cols>
    <col min="1" max="1" width="3.7109375" style="1" customWidth="1"/>
    <col min="2" max="2" width="3.42578125" style="1" customWidth="1"/>
    <col min="3" max="3" width="41.7109375" style="1" customWidth="1"/>
    <col min="4" max="11" width="12" style="1" customWidth="1"/>
    <col min="12" max="12" width="13.7109375" style="1" customWidth="1"/>
    <col min="13" max="13" width="12" style="1" customWidth="1"/>
    <col min="14" max="15" width="9.140625" style="1"/>
    <col min="16" max="16" width="3.140625" style="1" customWidth="1"/>
    <col min="17" max="16384" width="9.140625" style="1"/>
  </cols>
  <sheetData>
    <row r="1" spans="2:16" ht="15.75" thickBot="1" x14ac:dyDescent="0.3"/>
    <row r="2" spans="2:16" ht="26.25" x14ac:dyDescent="0.4">
      <c r="B2" s="2" t="s">
        <v>215</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14" t="s">
        <v>1</v>
      </c>
      <c r="D4" s="228" t="s">
        <v>216</v>
      </c>
      <c r="E4" s="229"/>
      <c r="F4" s="230"/>
      <c r="G4" s="6"/>
      <c r="H4" s="6"/>
      <c r="I4" s="6"/>
      <c r="J4" s="6"/>
      <c r="K4" s="6"/>
      <c r="L4" s="6"/>
      <c r="M4" s="6"/>
      <c r="N4" s="6"/>
      <c r="O4" s="6"/>
      <c r="P4" s="7"/>
    </row>
    <row r="5" spans="2:16" ht="31.5" customHeight="1" x14ac:dyDescent="0.25">
      <c r="B5" s="5"/>
      <c r="C5" s="14" t="s">
        <v>2</v>
      </c>
      <c r="D5" s="228" t="s">
        <v>217</v>
      </c>
      <c r="E5" s="229"/>
      <c r="F5" s="230"/>
      <c r="G5" s="6"/>
      <c r="H5" s="6"/>
      <c r="I5" s="6"/>
      <c r="J5" s="6"/>
      <c r="K5" s="6"/>
      <c r="L5" s="6"/>
      <c r="M5" s="6"/>
      <c r="N5" s="6"/>
      <c r="O5" s="6"/>
      <c r="P5" s="7"/>
    </row>
    <row r="6" spans="2:16" x14ac:dyDescent="0.25">
      <c r="B6" s="5"/>
      <c r="C6" s="14" t="s">
        <v>4</v>
      </c>
      <c r="D6" s="209" t="s">
        <v>5</v>
      </c>
      <c r="E6" s="210"/>
      <c r="F6" s="211"/>
      <c r="G6" s="6"/>
      <c r="H6" s="6"/>
      <c r="I6" s="6"/>
      <c r="J6" s="6"/>
      <c r="K6" s="6"/>
      <c r="L6" s="6"/>
      <c r="M6" s="6"/>
      <c r="N6" s="6"/>
      <c r="O6" s="6"/>
      <c r="P6" s="7"/>
    </row>
    <row r="7" spans="2:16" x14ac:dyDescent="0.25">
      <c r="B7" s="5"/>
      <c r="C7" s="14" t="s">
        <v>6</v>
      </c>
      <c r="D7" s="12" t="s">
        <v>9</v>
      </c>
      <c r="E7" s="209" t="s">
        <v>208</v>
      </c>
      <c r="F7" s="210"/>
      <c r="G7" s="210"/>
      <c r="H7" s="210"/>
      <c r="I7" s="210"/>
      <c r="J7" s="210"/>
      <c r="K7" s="210"/>
      <c r="L7" s="211"/>
      <c r="M7" s="6"/>
      <c r="P7" s="7"/>
    </row>
    <row r="8" spans="2:16" x14ac:dyDescent="0.25">
      <c r="B8" s="5"/>
      <c r="C8" s="14" t="s">
        <v>11</v>
      </c>
      <c r="D8" s="12" t="s">
        <v>9</v>
      </c>
      <c r="E8" s="209" t="s">
        <v>13</v>
      </c>
      <c r="F8" s="210"/>
      <c r="G8" s="210"/>
      <c r="H8" s="210"/>
      <c r="I8" s="210"/>
      <c r="J8" s="210"/>
      <c r="K8" s="210"/>
      <c r="L8" s="211"/>
      <c r="M8" s="6"/>
      <c r="P8" s="7"/>
    </row>
    <row r="9" spans="2:16" x14ac:dyDescent="0.25">
      <c r="B9" s="5"/>
      <c r="C9" s="6"/>
      <c r="D9" s="6"/>
      <c r="E9" s="6"/>
      <c r="F9" s="6"/>
      <c r="G9" s="6"/>
      <c r="H9" s="6"/>
      <c r="I9" s="6"/>
      <c r="J9" s="6"/>
      <c r="K9" s="6"/>
      <c r="L9" s="6"/>
      <c r="M9" s="6"/>
      <c r="N9" s="6"/>
      <c r="O9" s="6"/>
      <c r="P9" s="7"/>
    </row>
    <row r="10" spans="2:16" x14ac:dyDescent="0.25">
      <c r="B10" s="5"/>
      <c r="C10" s="14" t="s">
        <v>14</v>
      </c>
      <c r="D10" s="219" t="s">
        <v>218</v>
      </c>
      <c r="E10" s="220"/>
      <c r="F10" s="220"/>
      <c r="G10" s="220"/>
      <c r="H10" s="220"/>
      <c r="I10" s="220"/>
      <c r="J10" s="220"/>
      <c r="K10" s="220"/>
      <c r="L10" s="220"/>
      <c r="M10" s="220"/>
      <c r="N10" s="220"/>
      <c r="O10" s="221"/>
      <c r="P10" s="7"/>
    </row>
    <row r="11" spans="2:16" ht="15" customHeight="1" x14ac:dyDescent="0.25">
      <c r="B11" s="5"/>
      <c r="C11" s="217" t="s">
        <v>16</v>
      </c>
      <c r="D11" s="218" t="s">
        <v>219</v>
      </c>
      <c r="E11" s="216"/>
      <c r="F11" s="216"/>
      <c r="G11" s="216"/>
      <c r="H11" s="216"/>
      <c r="I11" s="216"/>
      <c r="J11" s="216"/>
      <c r="K11" s="216"/>
      <c r="L11" s="216"/>
      <c r="M11" s="216"/>
      <c r="N11" s="216"/>
      <c r="O11" s="216"/>
      <c r="P11" s="7"/>
    </row>
    <row r="12" spans="2:16" x14ac:dyDescent="0.25">
      <c r="B12" s="5"/>
      <c r="C12" s="217"/>
      <c r="D12" s="216"/>
      <c r="E12" s="216"/>
      <c r="F12" s="216"/>
      <c r="G12" s="216"/>
      <c r="H12" s="216"/>
      <c r="I12" s="216"/>
      <c r="J12" s="216"/>
      <c r="K12" s="216"/>
      <c r="L12" s="216"/>
      <c r="M12" s="216"/>
      <c r="N12" s="216"/>
      <c r="O12" s="216"/>
      <c r="P12" s="7"/>
    </row>
    <row r="13" spans="2:16" x14ac:dyDescent="0.25">
      <c r="B13" s="5"/>
      <c r="C13" s="217"/>
      <c r="D13" s="216"/>
      <c r="E13" s="216"/>
      <c r="F13" s="216"/>
      <c r="G13" s="216"/>
      <c r="H13" s="216"/>
      <c r="I13" s="216"/>
      <c r="J13" s="216"/>
      <c r="K13" s="216"/>
      <c r="L13" s="216"/>
      <c r="M13" s="216"/>
      <c r="N13" s="216"/>
      <c r="O13" s="216"/>
      <c r="P13" s="7"/>
    </row>
    <row r="14" spans="2:16" x14ac:dyDescent="0.25">
      <c r="B14" s="5"/>
      <c r="C14" s="6"/>
      <c r="D14" s="6"/>
      <c r="E14" s="6"/>
      <c r="F14" s="6"/>
      <c r="G14" s="6"/>
      <c r="H14" s="6"/>
      <c r="I14" s="6"/>
      <c r="J14" s="6"/>
      <c r="K14" s="6"/>
      <c r="L14" s="6"/>
      <c r="M14" s="6"/>
      <c r="N14" s="6"/>
      <c r="O14" s="6"/>
      <c r="P14" s="7"/>
    </row>
    <row r="15" spans="2:16" x14ac:dyDescent="0.25">
      <c r="B15" s="5"/>
      <c r="C15" s="213" t="s">
        <v>18</v>
      </c>
      <c r="D15" s="218" t="s">
        <v>220</v>
      </c>
      <c r="E15" s="216"/>
      <c r="F15" s="216"/>
      <c r="G15" s="216"/>
      <c r="H15" s="216"/>
      <c r="I15" s="216"/>
      <c r="J15" s="216"/>
      <c r="K15" s="216"/>
      <c r="L15" s="216"/>
      <c r="M15" s="216"/>
      <c r="N15" s="216"/>
      <c r="O15" s="216"/>
      <c r="P15" s="7"/>
    </row>
    <row r="16" spans="2:16" x14ac:dyDescent="0.25">
      <c r="B16" s="5"/>
      <c r="C16" s="222"/>
      <c r="D16" s="216"/>
      <c r="E16" s="216"/>
      <c r="F16" s="216"/>
      <c r="G16" s="216"/>
      <c r="H16" s="216"/>
      <c r="I16" s="216"/>
      <c r="J16" s="216"/>
      <c r="K16" s="216"/>
      <c r="L16" s="216"/>
      <c r="M16" s="216"/>
      <c r="N16" s="216"/>
      <c r="O16" s="216"/>
      <c r="P16" s="7"/>
    </row>
    <row r="17" spans="2:16" x14ac:dyDescent="0.25">
      <c r="B17" s="5"/>
      <c r="C17" s="222"/>
      <c r="D17" s="216"/>
      <c r="E17" s="216"/>
      <c r="F17" s="216"/>
      <c r="G17" s="216"/>
      <c r="H17" s="216"/>
      <c r="I17" s="216"/>
      <c r="J17" s="216"/>
      <c r="K17" s="216"/>
      <c r="L17" s="216"/>
      <c r="M17" s="216"/>
      <c r="N17" s="216"/>
      <c r="O17" s="216"/>
      <c r="P17" s="7"/>
    </row>
    <row r="18" spans="2:16" x14ac:dyDescent="0.25">
      <c r="B18" s="5"/>
      <c r="C18" s="213" t="s">
        <v>20</v>
      </c>
      <c r="D18" s="259" t="s">
        <v>192</v>
      </c>
      <c r="E18" s="260"/>
      <c r="F18" s="260"/>
      <c r="G18" s="260"/>
      <c r="H18" s="260"/>
      <c r="I18" s="260"/>
      <c r="J18" s="260"/>
      <c r="K18" s="260"/>
      <c r="L18" s="260"/>
      <c r="M18" s="260"/>
      <c r="N18" s="260"/>
      <c r="O18" s="261"/>
      <c r="P18" s="7"/>
    </row>
    <row r="19" spans="2:16" x14ac:dyDescent="0.25">
      <c r="B19" s="5"/>
      <c r="C19" s="214"/>
      <c r="D19" s="262"/>
      <c r="E19" s="263"/>
      <c r="F19" s="263"/>
      <c r="G19" s="263"/>
      <c r="H19" s="263"/>
      <c r="I19" s="263"/>
      <c r="J19" s="263"/>
      <c r="K19" s="263"/>
      <c r="L19" s="263"/>
      <c r="M19" s="263"/>
      <c r="N19" s="263"/>
      <c r="O19" s="264"/>
      <c r="P19" s="7"/>
    </row>
    <row r="20" spans="2:16" x14ac:dyDescent="0.25">
      <c r="B20" s="5"/>
      <c r="C20" s="6"/>
      <c r="D20" s="6"/>
      <c r="E20" s="6"/>
      <c r="F20" s="6"/>
      <c r="G20" s="6"/>
      <c r="H20" s="6"/>
      <c r="I20" s="6"/>
      <c r="J20" s="6"/>
      <c r="K20" s="6"/>
      <c r="L20" s="6"/>
      <c r="M20" s="6"/>
      <c r="N20" s="6"/>
      <c r="O20" s="6"/>
      <c r="P20" s="7"/>
    </row>
    <row r="21" spans="2:16" x14ac:dyDescent="0.25">
      <c r="B21" s="5"/>
      <c r="C21" s="6"/>
      <c r="D21" s="265">
        <v>2009</v>
      </c>
      <c r="E21" s="266"/>
      <c r="F21" s="265">
        <v>2010</v>
      </c>
      <c r="G21" s="266"/>
      <c r="H21" s="146">
        <v>2011</v>
      </c>
      <c r="I21" s="147"/>
      <c r="J21" s="146">
        <v>2012</v>
      </c>
      <c r="K21" s="147"/>
      <c r="L21" s="146">
        <v>2013</v>
      </c>
      <c r="M21" s="147"/>
      <c r="N21" s="6"/>
      <c r="O21" s="6"/>
      <c r="P21" s="7"/>
    </row>
    <row r="22" spans="2:16" x14ac:dyDescent="0.25">
      <c r="B22" s="5"/>
      <c r="C22" s="148" t="s">
        <v>79</v>
      </c>
      <c r="D22" s="149" t="s">
        <v>221</v>
      </c>
      <c r="E22" s="149" t="s">
        <v>222</v>
      </c>
      <c r="F22" s="149" t="s">
        <v>221</v>
      </c>
      <c r="G22" s="149" t="s">
        <v>222</v>
      </c>
      <c r="H22" s="149" t="s">
        <v>221</v>
      </c>
      <c r="I22" s="149" t="s">
        <v>222</v>
      </c>
      <c r="J22" s="149" t="s">
        <v>221</v>
      </c>
      <c r="K22" s="149" t="s">
        <v>222</v>
      </c>
      <c r="L22" s="149" t="s">
        <v>221</v>
      </c>
      <c r="M22" s="149" t="s">
        <v>222</v>
      </c>
      <c r="P22" s="7"/>
    </row>
    <row r="23" spans="2:16" ht="15" customHeight="1" x14ac:dyDescent="0.25">
      <c r="B23" s="5"/>
      <c r="C23" s="150" t="s">
        <v>223</v>
      </c>
      <c r="D23" s="151"/>
      <c r="E23" s="152">
        <v>14.31</v>
      </c>
      <c r="F23" s="151"/>
      <c r="G23" s="152">
        <v>15</v>
      </c>
      <c r="H23" s="151"/>
      <c r="I23" s="153">
        <v>15.51</v>
      </c>
      <c r="J23" s="151"/>
      <c r="K23" s="153">
        <v>15.96</v>
      </c>
      <c r="L23" s="151"/>
      <c r="M23" s="153">
        <v>16.37</v>
      </c>
      <c r="P23" s="7"/>
    </row>
    <row r="24" spans="2:16" ht="25.5" customHeight="1" x14ac:dyDescent="0.25">
      <c r="B24" s="5"/>
      <c r="C24" s="154" t="s">
        <v>224</v>
      </c>
      <c r="D24" s="152">
        <v>81478</v>
      </c>
      <c r="E24" s="155">
        <f>D24/52/35</f>
        <v>44.768131868131867</v>
      </c>
      <c r="F24" s="152">
        <v>82650</v>
      </c>
      <c r="G24" s="155">
        <f>F24/52/35</f>
        <v>45.412087912087912</v>
      </c>
      <c r="H24" s="152">
        <v>85484</v>
      </c>
      <c r="I24" s="155">
        <f>H24/52/35</f>
        <v>46.969230769230769</v>
      </c>
      <c r="J24" s="152">
        <v>91386</v>
      </c>
      <c r="K24" s="155">
        <f>J24/52/35</f>
        <v>50.21208791208791</v>
      </c>
      <c r="L24" s="152">
        <v>94075</v>
      </c>
      <c r="M24" s="155">
        <f>L24/52/35</f>
        <v>51.689560439560445</v>
      </c>
      <c r="P24" s="7"/>
    </row>
    <row r="25" spans="2:16" ht="15" customHeight="1" x14ac:dyDescent="0.25">
      <c r="B25" s="5"/>
      <c r="C25" s="16" t="s">
        <v>225</v>
      </c>
      <c r="D25" s="152">
        <v>82488</v>
      </c>
      <c r="E25" s="155">
        <f>D25/52/35</f>
        <v>45.323076923076925</v>
      </c>
      <c r="F25" s="152">
        <v>84926</v>
      </c>
      <c r="G25" s="155">
        <f>F25/52/35</f>
        <v>46.662637362637362</v>
      </c>
      <c r="H25" s="152">
        <v>90387</v>
      </c>
      <c r="I25" s="155">
        <f>H25/52/35</f>
        <v>49.663186813186819</v>
      </c>
      <c r="J25" s="152">
        <v>97263</v>
      </c>
      <c r="K25" s="155">
        <f>J25/52/35</f>
        <v>53.441208791208787</v>
      </c>
      <c r="L25" s="152">
        <v>101046</v>
      </c>
      <c r="M25" s="155">
        <f>L25/52/35</f>
        <v>55.519780219780216</v>
      </c>
      <c r="P25" s="7"/>
    </row>
    <row r="26" spans="2:16" ht="15" customHeight="1" x14ac:dyDescent="0.25">
      <c r="B26" s="5"/>
      <c r="C26" s="16" t="s">
        <v>226</v>
      </c>
      <c r="D26" s="152">
        <v>79868</v>
      </c>
      <c r="E26" s="155">
        <f>D26/52/35</f>
        <v>43.88351648351648</v>
      </c>
      <c r="F26" s="152">
        <v>79036</v>
      </c>
      <c r="G26" s="155">
        <f>F26/52/35</f>
        <v>43.426373626373625</v>
      </c>
      <c r="H26" s="152">
        <v>77137</v>
      </c>
      <c r="I26" s="155">
        <f>H26/52/35</f>
        <v>42.382967032967031</v>
      </c>
      <c r="J26" s="152">
        <v>81941</v>
      </c>
      <c r="K26" s="155">
        <f>J26/52/35</f>
        <v>45.022527472527472</v>
      </c>
      <c r="L26" s="152">
        <v>82537</v>
      </c>
      <c r="M26" s="155">
        <f>L26/52/35</f>
        <v>45.35</v>
      </c>
      <c r="P26" s="7"/>
    </row>
    <row r="27" spans="2:16" ht="28.5" customHeight="1" x14ac:dyDescent="0.25">
      <c r="B27" s="5"/>
      <c r="C27" s="154" t="s">
        <v>227</v>
      </c>
      <c r="D27" s="156"/>
      <c r="E27" s="152">
        <v>27.53</v>
      </c>
      <c r="F27" s="156"/>
      <c r="G27" s="157">
        <v>29.01</v>
      </c>
      <c r="H27" s="156"/>
      <c r="I27" s="157">
        <v>30.17</v>
      </c>
      <c r="J27" s="156"/>
      <c r="K27" s="141">
        <v>31.38</v>
      </c>
      <c r="L27" s="156"/>
      <c r="M27" s="141">
        <v>31.85</v>
      </c>
      <c r="P27" s="7"/>
    </row>
    <row r="28" spans="2:16" ht="15" customHeight="1" x14ac:dyDescent="0.25">
      <c r="B28" s="5"/>
      <c r="C28" s="158" t="s">
        <v>228</v>
      </c>
      <c r="D28" s="152">
        <v>36634</v>
      </c>
      <c r="E28" s="155">
        <f t="shared" ref="E28:E30" si="0">D28/52/35</f>
        <v>20.12857142857143</v>
      </c>
      <c r="F28" s="152">
        <v>38351</v>
      </c>
      <c r="G28" s="155">
        <f t="shared" ref="G28:G30" si="1">F28/52/35</f>
        <v>21.071978021978019</v>
      </c>
      <c r="H28" s="152">
        <v>39885</v>
      </c>
      <c r="I28" s="155">
        <f t="shared" ref="I28:I30" si="2">H28/52/35</f>
        <v>21.914835164835164</v>
      </c>
      <c r="J28" s="152">
        <v>41480</v>
      </c>
      <c r="K28" s="155">
        <f t="shared" ref="K28:K30" si="3">J28/52/35</f>
        <v>22.791208791208792</v>
      </c>
      <c r="L28" s="159" t="s">
        <v>130</v>
      </c>
      <c r="M28" s="155" t="e">
        <f t="shared" ref="M28:M30" si="4">L28/52/35</f>
        <v>#VALUE!</v>
      </c>
      <c r="N28" s="256" t="s">
        <v>233</v>
      </c>
      <c r="O28" s="257"/>
      <c r="P28" s="258"/>
    </row>
    <row r="29" spans="2:16" ht="15" customHeight="1" x14ac:dyDescent="0.25">
      <c r="B29" s="5"/>
      <c r="C29" s="16" t="s">
        <v>225</v>
      </c>
      <c r="D29" s="152">
        <v>36876</v>
      </c>
      <c r="E29" s="155">
        <f t="shared" si="0"/>
        <v>20.261538461538464</v>
      </c>
      <c r="F29" s="152">
        <v>38351</v>
      </c>
      <c r="G29" s="155">
        <f t="shared" si="1"/>
        <v>21.071978021978019</v>
      </c>
      <c r="H29" s="152">
        <v>0</v>
      </c>
      <c r="I29" s="155">
        <f t="shared" si="2"/>
        <v>0</v>
      </c>
      <c r="J29" s="159">
        <v>0</v>
      </c>
      <c r="K29" s="155">
        <f t="shared" si="3"/>
        <v>0</v>
      </c>
      <c r="L29" s="159" t="s">
        <v>130</v>
      </c>
      <c r="M29" s="155" t="e">
        <f t="shared" si="4"/>
        <v>#VALUE!</v>
      </c>
      <c r="N29" s="256"/>
      <c r="O29" s="257"/>
      <c r="P29" s="258"/>
    </row>
    <row r="30" spans="2:16" ht="15" customHeight="1" x14ac:dyDescent="0.25">
      <c r="B30" s="5"/>
      <c r="C30" s="16" t="s">
        <v>226</v>
      </c>
      <c r="D30" s="152">
        <v>36152</v>
      </c>
      <c r="E30" s="155">
        <f t="shared" si="0"/>
        <v>19.863736263736264</v>
      </c>
      <c r="F30" s="152">
        <v>38351</v>
      </c>
      <c r="G30" s="155">
        <f t="shared" si="1"/>
        <v>21.071978021978019</v>
      </c>
      <c r="H30" s="152">
        <v>39875</v>
      </c>
      <c r="I30" s="155">
        <f t="shared" si="2"/>
        <v>21.909340659340661</v>
      </c>
      <c r="J30" s="152">
        <v>41480</v>
      </c>
      <c r="K30" s="155">
        <f t="shared" si="3"/>
        <v>22.791208791208792</v>
      </c>
      <c r="L30" s="159" t="s">
        <v>130</v>
      </c>
      <c r="M30" s="155" t="e">
        <f t="shared" si="4"/>
        <v>#VALUE!</v>
      </c>
      <c r="N30" s="256"/>
      <c r="O30" s="257"/>
      <c r="P30" s="258"/>
    </row>
    <row r="31" spans="2:16" ht="15" customHeight="1" x14ac:dyDescent="0.25">
      <c r="B31" s="5"/>
      <c r="C31" s="160" t="s">
        <v>229</v>
      </c>
      <c r="D31" s="156"/>
      <c r="E31" s="152">
        <v>21.93</v>
      </c>
      <c r="F31" s="156"/>
      <c r="G31" s="155">
        <v>23.08</v>
      </c>
      <c r="H31" s="156"/>
      <c r="I31" s="155">
        <v>24.01</v>
      </c>
      <c r="J31" s="156"/>
      <c r="K31" s="155">
        <v>24.97</v>
      </c>
      <c r="L31" s="156"/>
      <c r="M31" s="152">
        <v>25.34</v>
      </c>
      <c r="P31" s="7"/>
    </row>
    <row r="32" spans="2:16" ht="15.75" thickBot="1" x14ac:dyDescent="0.3">
      <c r="B32" s="24"/>
      <c r="C32" s="25"/>
      <c r="D32" s="25"/>
      <c r="E32" s="25"/>
      <c r="F32" s="25"/>
      <c r="G32" s="26"/>
      <c r="H32" s="25"/>
      <c r="I32" s="25"/>
      <c r="J32" s="25"/>
      <c r="K32" s="25"/>
      <c r="L32" s="25"/>
      <c r="M32" s="25"/>
      <c r="N32" s="25"/>
      <c r="O32" s="25"/>
      <c r="P32" s="27"/>
    </row>
    <row r="33" spans="2:16" x14ac:dyDescent="0.25">
      <c r="B33" s="6"/>
      <c r="C33" s="6"/>
      <c r="D33" s="6"/>
      <c r="E33" s="6"/>
      <c r="F33" s="6"/>
      <c r="G33" s="23"/>
      <c r="H33" s="6"/>
      <c r="I33" s="6"/>
      <c r="J33" s="6"/>
      <c r="K33" s="6"/>
      <c r="L33" s="6"/>
      <c r="M33" s="6"/>
      <c r="N33" s="6"/>
      <c r="O33" s="6"/>
      <c r="P33" s="6"/>
    </row>
    <row r="34" spans="2:16" x14ac:dyDescent="0.25">
      <c r="B34" s="6"/>
      <c r="C34" s="6"/>
      <c r="D34" s="6"/>
      <c r="E34" s="6"/>
      <c r="F34" s="6"/>
      <c r="G34" s="23"/>
      <c r="H34" s="6"/>
      <c r="I34" s="6"/>
      <c r="J34" s="6"/>
      <c r="K34" s="6"/>
      <c r="L34" s="6"/>
      <c r="M34" s="6"/>
      <c r="N34" s="6"/>
      <c r="O34" s="6"/>
      <c r="P34" s="6"/>
    </row>
    <row r="35" spans="2:16" x14ac:dyDescent="0.25">
      <c r="B35" s="6"/>
      <c r="C35" s="6"/>
      <c r="D35" s="6"/>
      <c r="E35" s="6"/>
      <c r="F35" s="6"/>
      <c r="G35" s="23"/>
      <c r="H35" s="6"/>
      <c r="I35" s="6"/>
      <c r="J35" s="6"/>
      <c r="K35" s="6"/>
      <c r="L35" s="6"/>
      <c r="M35" s="6"/>
      <c r="N35" s="6"/>
      <c r="O35" s="6"/>
      <c r="P35" s="6"/>
    </row>
    <row r="36" spans="2:16" x14ac:dyDescent="0.25">
      <c r="B36" s="6"/>
      <c r="C36" s="6"/>
      <c r="D36" s="6"/>
      <c r="E36" s="6"/>
      <c r="F36" s="6"/>
      <c r="G36" s="6"/>
      <c r="H36" s="6"/>
      <c r="I36" s="6"/>
      <c r="J36" s="6"/>
      <c r="K36" s="6"/>
      <c r="L36" s="6"/>
      <c r="M36" s="6"/>
      <c r="N36" s="6"/>
      <c r="O36" s="6"/>
      <c r="P36" s="6"/>
    </row>
    <row r="37" spans="2:16" x14ac:dyDescent="0.25">
      <c r="B37" s="6"/>
      <c r="C37" s="6"/>
      <c r="D37" s="6"/>
      <c r="E37" s="6"/>
      <c r="F37" s="6"/>
      <c r="G37" s="6"/>
      <c r="H37" s="6"/>
      <c r="I37" s="6"/>
      <c r="J37" s="6"/>
      <c r="K37" s="6"/>
      <c r="L37" s="6"/>
      <c r="M37" s="6"/>
      <c r="N37" s="6"/>
      <c r="O37" s="6"/>
      <c r="P37" s="6"/>
    </row>
    <row r="38" spans="2:16" x14ac:dyDescent="0.25">
      <c r="B38" s="6"/>
      <c r="C38" s="6"/>
      <c r="D38" s="6"/>
      <c r="E38" s="6"/>
      <c r="F38" s="6"/>
      <c r="G38" s="6"/>
      <c r="H38" s="6"/>
      <c r="I38" s="6"/>
      <c r="J38" s="6"/>
      <c r="K38" s="6"/>
      <c r="L38" s="6"/>
      <c r="M38" s="6"/>
      <c r="N38" s="6"/>
      <c r="O38" s="6"/>
      <c r="P38" s="6"/>
    </row>
    <row r="39" spans="2:16" x14ac:dyDescent="0.25">
      <c r="B39" s="6"/>
      <c r="C39" s="6"/>
      <c r="D39" s="6"/>
      <c r="E39" s="6"/>
      <c r="F39" s="6"/>
      <c r="G39" s="6"/>
      <c r="H39" s="6"/>
      <c r="I39" s="6"/>
      <c r="J39" s="6"/>
      <c r="K39" s="6"/>
      <c r="L39" s="6"/>
      <c r="M39" s="6"/>
      <c r="N39" s="6"/>
      <c r="O39" s="6"/>
      <c r="P39" s="6"/>
    </row>
    <row r="40" spans="2:16" x14ac:dyDescent="0.25">
      <c r="B40" s="6"/>
      <c r="C40" s="6"/>
      <c r="D40" s="6"/>
      <c r="E40" s="6"/>
      <c r="F40" s="6"/>
      <c r="G40" s="6"/>
      <c r="H40" s="6"/>
      <c r="I40" s="6"/>
      <c r="J40" s="6"/>
      <c r="K40" s="6"/>
      <c r="L40" s="6"/>
      <c r="M40" s="6"/>
      <c r="N40" s="6"/>
      <c r="O40" s="6"/>
      <c r="P40" s="6"/>
    </row>
    <row r="41" spans="2:16" x14ac:dyDescent="0.25">
      <c r="B41" s="6"/>
      <c r="C41" s="6"/>
      <c r="D41" s="6"/>
      <c r="E41" s="6"/>
      <c r="F41" s="6"/>
      <c r="G41" s="6"/>
      <c r="H41" s="6"/>
      <c r="I41" s="6"/>
      <c r="J41" s="6"/>
      <c r="K41" s="6"/>
      <c r="L41" s="6"/>
      <c r="M41" s="6"/>
      <c r="N41" s="6"/>
      <c r="O41" s="6"/>
      <c r="P41" s="6"/>
    </row>
  </sheetData>
  <mergeCells count="15">
    <mergeCell ref="N28:P30"/>
    <mergeCell ref="C18:C19"/>
    <mergeCell ref="D18:O19"/>
    <mergeCell ref="D21:E21"/>
    <mergeCell ref="F21:G21"/>
    <mergeCell ref="D10:O10"/>
    <mergeCell ref="C11:C13"/>
    <mergeCell ref="D11:O13"/>
    <mergeCell ref="C15:C17"/>
    <mergeCell ref="D15:O17"/>
    <mergeCell ref="D4:F4"/>
    <mergeCell ref="D5:F5"/>
    <mergeCell ref="D6:F6"/>
    <mergeCell ref="E7:L7"/>
    <mergeCell ref="E8:L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2"/>
  <sheetViews>
    <sheetView zoomScale="90" zoomScaleNormal="90" workbookViewId="0">
      <selection activeCell="J41" sqref="J41"/>
    </sheetView>
  </sheetViews>
  <sheetFormatPr defaultRowHeight="15" x14ac:dyDescent="0.25"/>
  <cols>
    <col min="1" max="1" width="3.7109375" style="1" customWidth="1"/>
    <col min="2" max="2" width="3.42578125" style="1" customWidth="1"/>
    <col min="3" max="3" width="27.7109375" style="1" customWidth="1"/>
    <col min="4" max="8" width="11.140625" style="1" customWidth="1"/>
    <col min="9" max="9" width="9.140625" style="1"/>
    <col min="10" max="10" width="26.7109375" style="1" customWidth="1"/>
    <col min="11" max="15" width="9.28515625" style="1" customWidth="1"/>
    <col min="16" max="16" width="3.140625" style="1" customWidth="1"/>
    <col min="17" max="16384" width="9.140625" style="1"/>
  </cols>
  <sheetData>
    <row r="1" spans="2:16" ht="15.75" thickBot="1" x14ac:dyDescent="0.3"/>
    <row r="2" spans="2:16" ht="26.25" x14ac:dyDescent="0.4">
      <c r="B2" s="2" t="s">
        <v>80</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209" t="s">
        <v>80</v>
      </c>
      <c r="E4" s="210"/>
      <c r="F4" s="210"/>
      <c r="G4" s="210"/>
      <c r="H4" s="211"/>
      <c r="I4" s="6"/>
      <c r="J4" s="6"/>
      <c r="K4" s="6"/>
      <c r="L4" s="6"/>
      <c r="M4" s="6"/>
      <c r="N4" s="6"/>
      <c r="O4" s="6"/>
      <c r="P4" s="7"/>
    </row>
    <row r="5" spans="2:16" x14ac:dyDescent="0.25">
      <c r="B5" s="5"/>
      <c r="C5" s="8" t="s">
        <v>2</v>
      </c>
      <c r="D5" s="9" t="s">
        <v>73</v>
      </c>
      <c r="E5" s="10"/>
      <c r="F5" s="10"/>
      <c r="G5" s="10"/>
      <c r="H5" s="11"/>
      <c r="I5" s="6"/>
      <c r="J5" s="6"/>
      <c r="K5" s="6"/>
      <c r="L5" s="6"/>
      <c r="M5" s="6"/>
      <c r="N5" s="6"/>
      <c r="O5" s="6"/>
      <c r="P5" s="7"/>
    </row>
    <row r="6" spans="2:16" x14ac:dyDescent="0.25">
      <c r="B6" s="5"/>
      <c r="C6" s="8" t="s">
        <v>4</v>
      </c>
      <c r="D6" s="209" t="s">
        <v>5</v>
      </c>
      <c r="E6" s="210"/>
      <c r="F6" s="210"/>
      <c r="G6" s="210"/>
      <c r="H6" s="211"/>
      <c r="I6" s="6"/>
      <c r="J6" s="6"/>
      <c r="K6" s="6"/>
      <c r="L6" s="6"/>
      <c r="M6" s="6"/>
      <c r="N6" s="6"/>
      <c r="O6" s="6"/>
      <c r="P6" s="7"/>
    </row>
    <row r="7" spans="2:16" x14ac:dyDescent="0.25">
      <c r="B7" s="5"/>
      <c r="C7" s="8" t="s">
        <v>6</v>
      </c>
      <c r="D7" s="12" t="s">
        <v>9</v>
      </c>
      <c r="E7" s="212" t="s">
        <v>10</v>
      </c>
      <c r="F7" s="212"/>
      <c r="G7" s="212"/>
      <c r="H7" s="212"/>
      <c r="I7" s="212"/>
      <c r="J7" s="212"/>
      <c r="P7" s="7"/>
    </row>
    <row r="8" spans="2:16" x14ac:dyDescent="0.25">
      <c r="B8" s="5"/>
      <c r="C8" s="8" t="s">
        <v>11</v>
      </c>
      <c r="D8" s="12" t="s">
        <v>9</v>
      </c>
      <c r="E8" s="212" t="s">
        <v>13</v>
      </c>
      <c r="F8" s="212"/>
      <c r="G8" s="212"/>
      <c r="H8" s="212"/>
      <c r="I8" s="212"/>
      <c r="J8" s="212"/>
      <c r="P8" s="7"/>
    </row>
    <row r="9" spans="2:16" x14ac:dyDescent="0.25">
      <c r="B9" s="5"/>
      <c r="C9" s="6"/>
      <c r="D9" s="6"/>
      <c r="E9" s="6"/>
      <c r="F9" s="6"/>
      <c r="G9" s="6"/>
      <c r="H9" s="6"/>
      <c r="I9" s="6"/>
      <c r="J9" s="6"/>
      <c r="K9" s="6"/>
      <c r="L9" s="6"/>
      <c r="M9" s="6"/>
      <c r="N9" s="6"/>
      <c r="O9" s="6"/>
      <c r="P9" s="7"/>
    </row>
    <row r="10" spans="2:16" x14ac:dyDescent="0.25">
      <c r="B10" s="5"/>
      <c r="C10" s="14" t="s">
        <v>14</v>
      </c>
      <c r="D10" s="219" t="s">
        <v>74</v>
      </c>
      <c r="E10" s="220"/>
      <c r="F10" s="220"/>
      <c r="G10" s="220"/>
      <c r="H10" s="220"/>
      <c r="I10" s="220"/>
      <c r="J10" s="220"/>
      <c r="K10" s="220"/>
      <c r="L10" s="220"/>
      <c r="M10" s="220"/>
      <c r="N10" s="220"/>
      <c r="O10" s="220"/>
      <c r="P10" s="7"/>
    </row>
    <row r="11" spans="2:16" x14ac:dyDescent="0.25">
      <c r="B11" s="5"/>
      <c r="C11" s="217" t="s">
        <v>16</v>
      </c>
      <c r="D11" s="218" t="s">
        <v>81</v>
      </c>
      <c r="E11" s="216"/>
      <c r="F11" s="216"/>
      <c r="G11" s="216"/>
      <c r="H11" s="216"/>
      <c r="I11" s="216"/>
      <c r="J11" s="216"/>
      <c r="K11" s="216"/>
      <c r="L11" s="216"/>
      <c r="M11" s="216"/>
      <c r="N11" s="216"/>
      <c r="O11" s="216"/>
      <c r="P11" s="7"/>
    </row>
    <row r="12" spans="2:16" x14ac:dyDescent="0.25">
      <c r="B12" s="5"/>
      <c r="C12" s="217"/>
      <c r="D12" s="216"/>
      <c r="E12" s="216"/>
      <c r="F12" s="216"/>
      <c r="G12" s="216"/>
      <c r="H12" s="216"/>
      <c r="I12" s="216"/>
      <c r="J12" s="216"/>
      <c r="K12" s="216"/>
      <c r="L12" s="216"/>
      <c r="M12" s="216"/>
      <c r="N12" s="216"/>
      <c r="O12" s="216"/>
      <c r="P12" s="7"/>
    </row>
    <row r="13" spans="2:16" x14ac:dyDescent="0.25">
      <c r="B13" s="5"/>
      <c r="C13" s="217"/>
      <c r="D13" s="216"/>
      <c r="E13" s="216"/>
      <c r="F13" s="216"/>
      <c r="G13" s="216"/>
      <c r="H13" s="216"/>
      <c r="I13" s="216"/>
      <c r="J13" s="216"/>
      <c r="K13" s="216"/>
      <c r="L13" s="216"/>
      <c r="M13" s="216"/>
      <c r="N13" s="216"/>
      <c r="O13" s="216"/>
      <c r="P13" s="7"/>
    </row>
    <row r="14" spans="2:16" x14ac:dyDescent="0.25">
      <c r="B14" s="5"/>
      <c r="C14" s="6"/>
      <c r="D14" s="6"/>
      <c r="E14" s="6"/>
      <c r="F14" s="6"/>
      <c r="G14" s="6"/>
      <c r="H14" s="6"/>
      <c r="I14" s="6"/>
      <c r="J14" s="6"/>
      <c r="K14" s="6"/>
      <c r="L14" s="6"/>
      <c r="M14" s="6"/>
      <c r="N14" s="6"/>
      <c r="O14" s="6"/>
      <c r="P14" s="7"/>
    </row>
    <row r="15" spans="2:16" x14ac:dyDescent="0.25">
      <c r="B15" s="5"/>
      <c r="C15" s="213" t="s">
        <v>18</v>
      </c>
      <c r="D15" s="216" t="s">
        <v>82</v>
      </c>
      <c r="E15" s="216"/>
      <c r="F15" s="216"/>
      <c r="G15" s="216"/>
      <c r="H15" s="216"/>
      <c r="I15" s="216"/>
      <c r="J15" s="216"/>
      <c r="K15" s="216"/>
      <c r="L15" s="216"/>
      <c r="M15" s="216"/>
      <c r="N15" s="216"/>
      <c r="O15" s="216"/>
      <c r="P15" s="7"/>
    </row>
    <row r="16" spans="2:16" x14ac:dyDescent="0.25">
      <c r="B16" s="5"/>
      <c r="C16" s="214"/>
      <c r="D16" s="216"/>
      <c r="E16" s="216"/>
      <c r="F16" s="216"/>
      <c r="G16" s="216"/>
      <c r="H16" s="216"/>
      <c r="I16" s="216"/>
      <c r="J16" s="216"/>
      <c r="K16" s="216"/>
      <c r="L16" s="216"/>
      <c r="M16" s="216"/>
      <c r="N16" s="216"/>
      <c r="O16" s="216"/>
      <c r="P16" s="7"/>
    </row>
    <row r="17" spans="2:27" x14ac:dyDescent="0.25">
      <c r="B17" s="5"/>
      <c r="C17" s="213" t="s">
        <v>20</v>
      </c>
      <c r="D17" s="215" t="s">
        <v>21</v>
      </c>
      <c r="E17" s="215"/>
      <c r="F17" s="215"/>
      <c r="G17" s="215"/>
      <c r="H17" s="215"/>
      <c r="I17" s="215"/>
      <c r="J17" s="215"/>
      <c r="K17" s="215"/>
      <c r="L17" s="215"/>
      <c r="M17" s="215"/>
      <c r="N17" s="215"/>
      <c r="O17" s="215"/>
      <c r="P17" s="7"/>
    </row>
    <row r="18" spans="2:27" x14ac:dyDescent="0.25">
      <c r="B18" s="5"/>
      <c r="C18" s="214"/>
      <c r="D18" s="215"/>
      <c r="E18" s="215"/>
      <c r="F18" s="215"/>
      <c r="G18" s="215"/>
      <c r="H18" s="215"/>
      <c r="I18" s="215"/>
      <c r="J18" s="215"/>
      <c r="K18" s="215"/>
      <c r="L18" s="215"/>
      <c r="M18" s="215"/>
      <c r="N18" s="215"/>
      <c r="O18" s="215"/>
      <c r="P18" s="7"/>
    </row>
    <row r="19" spans="2:27" x14ac:dyDescent="0.25">
      <c r="B19" s="5"/>
      <c r="C19" s="6"/>
      <c r="D19" s="6"/>
      <c r="E19" s="6"/>
      <c r="F19" s="6"/>
      <c r="G19" s="6"/>
      <c r="H19" s="6"/>
      <c r="I19" s="6"/>
      <c r="J19" s="6"/>
      <c r="K19" s="6"/>
      <c r="L19" s="6"/>
      <c r="M19" s="6"/>
      <c r="N19" s="6"/>
      <c r="O19" s="6"/>
      <c r="P19" s="7"/>
      <c r="R19" s="6"/>
      <c r="S19" s="6"/>
      <c r="T19" s="6"/>
      <c r="U19" s="6"/>
      <c r="V19" s="6"/>
      <c r="W19" s="6"/>
      <c r="X19" s="6"/>
      <c r="Y19" s="6"/>
      <c r="Z19" s="6"/>
      <c r="AA19" s="6"/>
    </row>
    <row r="20" spans="2:27" x14ac:dyDescent="0.25">
      <c r="B20" s="5"/>
      <c r="C20" s="13" t="s">
        <v>238</v>
      </c>
      <c r="D20" s="6"/>
      <c r="E20" s="6"/>
      <c r="F20" s="6"/>
      <c r="G20" s="6"/>
      <c r="H20" s="6"/>
      <c r="I20" s="6"/>
      <c r="J20" s="13" t="s">
        <v>239</v>
      </c>
      <c r="K20" s="6"/>
      <c r="L20" s="6"/>
      <c r="M20" s="6"/>
      <c r="N20" s="6"/>
      <c r="O20" s="6"/>
      <c r="P20" s="7"/>
    </row>
    <row r="21" spans="2:27" x14ac:dyDescent="0.25">
      <c r="B21" s="5"/>
      <c r="C21" s="12" t="s">
        <v>79</v>
      </c>
      <c r="D21" s="12">
        <v>2009</v>
      </c>
      <c r="E21" s="12">
        <v>2010</v>
      </c>
      <c r="F21" s="12">
        <v>2011</v>
      </c>
      <c r="G21" s="12">
        <v>2012</v>
      </c>
      <c r="H21" s="12">
        <v>2013</v>
      </c>
      <c r="I21" s="6"/>
      <c r="J21" s="12" t="s">
        <v>79</v>
      </c>
      <c r="K21" s="42">
        <v>2009</v>
      </c>
      <c r="L21" s="42">
        <v>2010</v>
      </c>
      <c r="M21" s="42">
        <v>2011</v>
      </c>
      <c r="N21" s="42">
        <v>2012</v>
      </c>
      <c r="O21" s="42">
        <v>2013</v>
      </c>
      <c r="P21" s="7"/>
    </row>
    <row r="22" spans="2:27" x14ac:dyDescent="0.25">
      <c r="B22" s="5"/>
      <c r="C22" s="16" t="s">
        <v>69</v>
      </c>
      <c r="D22" s="65">
        <v>39</v>
      </c>
      <c r="E22" s="65">
        <v>44</v>
      </c>
      <c r="F22" s="65">
        <v>62</v>
      </c>
      <c r="G22" s="65">
        <v>44</v>
      </c>
      <c r="H22" s="65">
        <v>36</v>
      </c>
      <c r="I22" s="6"/>
      <c r="J22" s="16" t="s">
        <v>69</v>
      </c>
      <c r="K22" s="65">
        <v>61</v>
      </c>
      <c r="L22" s="65">
        <v>72</v>
      </c>
      <c r="M22" s="65">
        <v>56</v>
      </c>
      <c r="N22" s="65">
        <v>62</v>
      </c>
      <c r="O22" s="65">
        <v>55</v>
      </c>
      <c r="P22" s="7"/>
    </row>
    <row r="23" spans="2:27" x14ac:dyDescent="0.25">
      <c r="B23" s="5"/>
      <c r="C23" s="16" t="s">
        <v>70</v>
      </c>
      <c r="D23" s="65">
        <v>246</v>
      </c>
      <c r="E23" s="65">
        <v>185</v>
      </c>
      <c r="F23" s="65">
        <v>213</v>
      </c>
      <c r="G23" s="65">
        <v>156</v>
      </c>
      <c r="H23" s="65">
        <v>182</v>
      </c>
      <c r="I23" s="6"/>
      <c r="J23" s="16" t="s">
        <v>70</v>
      </c>
      <c r="K23" s="65">
        <v>243</v>
      </c>
      <c r="L23" s="65">
        <v>245</v>
      </c>
      <c r="M23" s="65">
        <v>152</v>
      </c>
      <c r="N23" s="65">
        <v>157</v>
      </c>
      <c r="O23" s="65">
        <v>191</v>
      </c>
      <c r="P23" s="7"/>
    </row>
    <row r="24" spans="2:27" x14ac:dyDescent="0.25">
      <c r="B24" s="5"/>
      <c r="C24" s="16" t="s">
        <v>84</v>
      </c>
      <c r="D24" s="65">
        <v>201</v>
      </c>
      <c r="E24" s="65">
        <v>110</v>
      </c>
      <c r="F24" s="65">
        <v>124</v>
      </c>
      <c r="G24" s="65">
        <v>127</v>
      </c>
      <c r="H24" s="65">
        <v>130</v>
      </c>
      <c r="I24" s="6"/>
      <c r="J24" s="16" t="s">
        <v>84</v>
      </c>
      <c r="K24" s="65">
        <v>66</v>
      </c>
      <c r="L24" s="65">
        <v>77</v>
      </c>
      <c r="M24" s="65">
        <v>53</v>
      </c>
      <c r="N24" s="65">
        <v>39</v>
      </c>
      <c r="O24" s="65">
        <v>64</v>
      </c>
      <c r="P24" s="7"/>
    </row>
    <row r="25" spans="2:27" x14ac:dyDescent="0.25">
      <c r="B25" s="5"/>
      <c r="C25" s="19" t="s">
        <v>25</v>
      </c>
      <c r="D25" s="206">
        <f>SUM(D22:D24)</f>
        <v>486</v>
      </c>
      <c r="E25" s="206">
        <f t="shared" ref="E25:H25" si="0">SUM(E22:E24)</f>
        <v>339</v>
      </c>
      <c r="F25" s="206">
        <f t="shared" si="0"/>
        <v>399</v>
      </c>
      <c r="G25" s="206">
        <f t="shared" si="0"/>
        <v>327</v>
      </c>
      <c r="H25" s="206">
        <f t="shared" si="0"/>
        <v>348</v>
      </c>
      <c r="I25" s="6"/>
      <c r="J25" s="19" t="s">
        <v>25</v>
      </c>
      <c r="K25" s="206">
        <f>SUM(K22:K24)</f>
        <v>370</v>
      </c>
      <c r="L25" s="206">
        <f t="shared" ref="L25:O25" si="1">SUM(L22:L24)</f>
        <v>394</v>
      </c>
      <c r="M25" s="206">
        <f t="shared" si="1"/>
        <v>261</v>
      </c>
      <c r="N25" s="206">
        <f t="shared" si="1"/>
        <v>258</v>
      </c>
      <c r="O25" s="206">
        <f t="shared" si="1"/>
        <v>310</v>
      </c>
      <c r="P25" s="7"/>
    </row>
    <row r="26" spans="2:27" x14ac:dyDescent="0.25">
      <c r="B26" s="5"/>
      <c r="C26" s="6"/>
      <c r="D26" s="6"/>
      <c r="E26" s="6"/>
      <c r="F26" s="6"/>
      <c r="G26" s="6"/>
      <c r="H26" s="6"/>
      <c r="I26" s="6"/>
      <c r="J26" s="6"/>
      <c r="K26" s="6"/>
      <c r="L26" s="6"/>
      <c r="M26" s="6"/>
      <c r="N26" s="6"/>
      <c r="O26" s="6"/>
      <c r="P26" s="7"/>
      <c r="R26" s="6"/>
      <c r="S26" s="6"/>
      <c r="T26" s="6"/>
      <c r="U26" s="6"/>
      <c r="V26" s="6"/>
      <c r="W26" s="6"/>
      <c r="X26" s="6"/>
      <c r="Y26" s="6"/>
      <c r="Z26" s="6"/>
      <c r="AA26" s="6"/>
    </row>
    <row r="27" spans="2:27" x14ac:dyDescent="0.25">
      <c r="B27" s="5"/>
      <c r="C27" s="13" t="s">
        <v>83</v>
      </c>
      <c r="D27" s="6"/>
      <c r="E27" s="6"/>
      <c r="F27" s="6"/>
      <c r="G27" s="6"/>
      <c r="H27" s="6"/>
      <c r="I27" s="6"/>
      <c r="J27" s="13" t="s">
        <v>78</v>
      </c>
      <c r="K27" s="6"/>
      <c r="L27" s="6"/>
      <c r="M27" s="6"/>
      <c r="N27" s="6"/>
      <c r="O27" s="6"/>
      <c r="P27" s="7"/>
      <c r="R27" s="6"/>
      <c r="S27" s="6"/>
      <c r="T27" s="6"/>
      <c r="U27" s="6"/>
      <c r="V27" s="6"/>
      <c r="W27" s="6"/>
      <c r="X27" s="6"/>
      <c r="Y27" s="6"/>
      <c r="Z27" s="6"/>
      <c r="AA27" s="6"/>
    </row>
    <row r="28" spans="2:27" x14ac:dyDescent="0.25">
      <c r="B28" s="5"/>
      <c r="C28" s="43" t="s">
        <v>79</v>
      </c>
      <c r="D28" s="42">
        <v>2009</v>
      </c>
      <c r="E28" s="42">
        <v>2010</v>
      </c>
      <c r="F28" s="42">
        <v>2011</v>
      </c>
      <c r="G28" s="42">
        <v>2012</v>
      </c>
      <c r="H28" s="42">
        <v>2013</v>
      </c>
      <c r="I28" s="6"/>
      <c r="J28" s="43" t="s">
        <v>79</v>
      </c>
      <c r="K28" s="15">
        <v>2009</v>
      </c>
      <c r="L28" s="15">
        <v>2010</v>
      </c>
      <c r="M28" s="15">
        <v>2011</v>
      </c>
      <c r="N28" s="15">
        <v>2012</v>
      </c>
      <c r="O28" s="15">
        <v>2013</v>
      </c>
      <c r="P28" s="7"/>
      <c r="R28" s="13"/>
      <c r="S28" s="13"/>
      <c r="T28" s="13"/>
      <c r="U28" s="13"/>
      <c r="V28" s="6"/>
      <c r="W28" s="13"/>
      <c r="X28" s="13"/>
      <c r="Y28" s="13"/>
      <c r="Z28" s="13"/>
      <c r="AA28" s="6"/>
    </row>
    <row r="29" spans="2:27" ht="15" customHeight="1" x14ac:dyDescent="0.25">
      <c r="B29" s="5"/>
      <c r="C29" s="16" t="s">
        <v>69</v>
      </c>
      <c r="D29" s="39">
        <v>0.16700000000000001</v>
      </c>
      <c r="E29" s="39">
        <v>0.18099999999999999</v>
      </c>
      <c r="F29" s="39">
        <v>0.27300000000000002</v>
      </c>
      <c r="G29" s="39">
        <v>0.19800000000000001</v>
      </c>
      <c r="H29" s="39">
        <v>0.16900000000000001</v>
      </c>
      <c r="I29" s="6"/>
      <c r="J29" s="16" t="s">
        <v>69</v>
      </c>
      <c r="K29" s="39">
        <v>0.26100000000000001</v>
      </c>
      <c r="L29" s="39">
        <v>0.29599999999999999</v>
      </c>
      <c r="M29" s="39">
        <v>0.247</v>
      </c>
      <c r="N29" s="39">
        <v>0.27900000000000003</v>
      </c>
      <c r="O29" s="39">
        <v>0.25800000000000001</v>
      </c>
      <c r="P29" s="7"/>
      <c r="R29" s="6"/>
      <c r="S29" s="18"/>
      <c r="T29" s="18"/>
      <c r="U29" s="18"/>
      <c r="V29" s="6"/>
      <c r="W29" s="6"/>
      <c r="X29" s="18"/>
      <c r="Y29" s="18"/>
      <c r="Z29" s="18"/>
      <c r="AA29" s="6"/>
    </row>
    <row r="30" spans="2:27" x14ac:dyDescent="0.25">
      <c r="B30" s="5"/>
      <c r="C30" s="16" t="s">
        <v>70</v>
      </c>
      <c r="D30" s="39">
        <v>0.246</v>
      </c>
      <c r="E30" s="39">
        <v>0.18099999999999999</v>
      </c>
      <c r="F30" s="39">
        <v>0.19800000000000001</v>
      </c>
      <c r="G30" s="39">
        <v>0.14199999999999999</v>
      </c>
      <c r="H30" s="39">
        <v>0.16300000000000001</v>
      </c>
      <c r="I30" s="6"/>
      <c r="J30" s="16" t="s">
        <v>70</v>
      </c>
      <c r="K30" s="39">
        <v>0.24299999999999999</v>
      </c>
      <c r="L30" s="39">
        <v>0.24</v>
      </c>
      <c r="M30" s="39">
        <v>0.14099999999999999</v>
      </c>
      <c r="N30" s="39">
        <v>0.14299999999999999</v>
      </c>
      <c r="O30" s="39">
        <v>0.17100000000000001</v>
      </c>
      <c r="P30" s="7"/>
      <c r="R30" s="6"/>
      <c r="S30" s="18"/>
      <c r="T30" s="18"/>
      <c r="U30" s="18"/>
      <c r="V30" s="6"/>
      <c r="W30" s="6"/>
      <c r="X30" s="18"/>
      <c r="Y30" s="18"/>
      <c r="Z30" s="18"/>
      <c r="AA30" s="6"/>
    </row>
    <row r="31" spans="2:27" ht="15.75" customHeight="1" x14ac:dyDescent="0.25">
      <c r="B31" s="5"/>
      <c r="C31" s="16" t="s">
        <v>84</v>
      </c>
      <c r="D31" s="39">
        <v>0.128</v>
      </c>
      <c r="E31" s="39">
        <v>6.9000000000000006E-2</v>
      </c>
      <c r="F31" s="39">
        <v>8.1000000000000003E-2</v>
      </c>
      <c r="G31" s="39">
        <v>0.08</v>
      </c>
      <c r="H31" s="39">
        <v>7.5999999999999998E-2</v>
      </c>
      <c r="I31" s="6"/>
      <c r="J31" s="16" t="s">
        <v>84</v>
      </c>
      <c r="K31" s="39">
        <v>4.2000000000000003E-2</v>
      </c>
      <c r="L31" s="39">
        <v>4.8000000000000001E-2</v>
      </c>
      <c r="M31" s="39">
        <v>3.5000000000000003E-2</v>
      </c>
      <c r="N31" s="39">
        <v>2.4E-2</v>
      </c>
      <c r="O31" s="39">
        <v>3.6999999999999998E-2</v>
      </c>
      <c r="P31" s="7"/>
      <c r="R31" s="6"/>
      <c r="S31" s="18"/>
      <c r="T31" s="18"/>
      <c r="U31" s="18"/>
      <c r="V31" s="6"/>
      <c r="W31" s="6"/>
      <c r="X31" s="18"/>
      <c r="Y31" s="18"/>
      <c r="Z31" s="18"/>
      <c r="AA31" s="6"/>
    </row>
    <row r="32" spans="2:27" x14ac:dyDescent="0.25">
      <c r="B32" s="5"/>
      <c r="C32" s="19" t="s">
        <v>25</v>
      </c>
      <c r="D32" s="38">
        <v>0.17399999999999999</v>
      </c>
      <c r="E32" s="38">
        <v>0.11799999999999999</v>
      </c>
      <c r="F32" s="38">
        <v>0.14099999999999999</v>
      </c>
      <c r="G32" s="38">
        <v>0.112</v>
      </c>
      <c r="H32" s="38">
        <v>0.114</v>
      </c>
      <c r="I32" s="44"/>
      <c r="J32" s="45" t="s">
        <v>25</v>
      </c>
      <c r="K32" s="38">
        <v>0.13200000000000001</v>
      </c>
      <c r="L32" s="38">
        <v>0.13700000000000001</v>
      </c>
      <c r="M32" s="38">
        <v>9.1999999999999998E-2</v>
      </c>
      <c r="N32" s="38">
        <v>8.8999999999999996E-2</v>
      </c>
      <c r="O32" s="38">
        <v>0.10199999999999999</v>
      </c>
      <c r="P32" s="46"/>
      <c r="R32" s="13"/>
      <c r="S32" s="47"/>
      <c r="T32" s="47"/>
      <c r="U32" s="47"/>
      <c r="V32" s="6"/>
      <c r="W32" s="13"/>
      <c r="X32" s="47"/>
      <c r="Y32" s="47"/>
      <c r="Z32" s="47"/>
      <c r="AA32" s="6"/>
    </row>
    <row r="33" spans="2:16" ht="15.75" thickBot="1" x14ac:dyDescent="0.3">
      <c r="B33" s="24"/>
      <c r="C33" s="25"/>
      <c r="D33" s="25"/>
      <c r="E33" s="25"/>
      <c r="F33" s="25"/>
      <c r="G33" s="25"/>
      <c r="H33" s="25"/>
      <c r="I33" s="26"/>
      <c r="J33" s="25"/>
      <c r="K33" s="25"/>
      <c r="L33" s="25"/>
      <c r="M33" s="25"/>
      <c r="N33" s="25"/>
      <c r="O33" s="25"/>
      <c r="P33" s="27"/>
    </row>
    <row r="34" spans="2:16" x14ac:dyDescent="0.25">
      <c r="B34" s="6"/>
      <c r="C34" s="6"/>
      <c r="D34" s="6"/>
      <c r="E34" s="6"/>
      <c r="F34" s="6"/>
      <c r="G34" s="6"/>
      <c r="H34" s="6"/>
      <c r="I34" s="23"/>
      <c r="J34" s="6"/>
      <c r="K34" s="6"/>
      <c r="L34" s="6"/>
      <c r="M34" s="6"/>
      <c r="N34" s="6"/>
      <c r="O34" s="6"/>
      <c r="P34" s="6"/>
    </row>
    <row r="35" spans="2:16" x14ac:dyDescent="0.25">
      <c r="B35" s="6"/>
      <c r="C35" s="6"/>
      <c r="D35" s="6"/>
      <c r="E35" s="6"/>
      <c r="F35" s="6"/>
      <c r="G35" s="6"/>
      <c r="H35" s="6"/>
      <c r="I35" s="23"/>
      <c r="J35" s="6"/>
      <c r="K35" s="6"/>
      <c r="L35" s="6"/>
      <c r="M35" s="6"/>
      <c r="N35" s="6"/>
      <c r="O35" s="6"/>
      <c r="P35" s="6"/>
    </row>
    <row r="36" spans="2:16" x14ac:dyDescent="0.25">
      <c r="B36" s="6"/>
      <c r="C36" s="6"/>
      <c r="D36" s="6"/>
      <c r="E36" s="6"/>
      <c r="F36" s="6"/>
      <c r="G36" s="6"/>
      <c r="H36" s="6"/>
      <c r="I36" s="23"/>
      <c r="J36" s="6"/>
      <c r="K36" s="6"/>
      <c r="L36" s="6"/>
      <c r="M36" s="6"/>
      <c r="N36" s="6"/>
      <c r="O36" s="6"/>
      <c r="P36" s="6"/>
    </row>
    <row r="37" spans="2:16" x14ac:dyDescent="0.25">
      <c r="B37" s="6"/>
      <c r="C37" s="6"/>
      <c r="D37" s="6"/>
      <c r="E37" s="6"/>
      <c r="F37" s="6"/>
      <c r="G37" s="6"/>
      <c r="H37" s="6"/>
      <c r="I37" s="6"/>
      <c r="J37" s="6"/>
      <c r="K37" s="6"/>
      <c r="L37" s="6"/>
      <c r="M37" s="6"/>
      <c r="N37" s="6"/>
      <c r="O37" s="6"/>
      <c r="P37" s="6"/>
    </row>
    <row r="38" spans="2:16" x14ac:dyDescent="0.25">
      <c r="B38" s="6"/>
      <c r="C38" s="6"/>
      <c r="D38" s="6"/>
      <c r="E38" s="6"/>
      <c r="F38" s="6"/>
      <c r="G38" s="6"/>
      <c r="H38" s="6"/>
      <c r="I38" s="6"/>
      <c r="J38" s="6"/>
      <c r="K38" s="6"/>
      <c r="L38" s="6"/>
      <c r="M38" s="6"/>
      <c r="N38" s="6"/>
      <c r="O38" s="6"/>
      <c r="P38" s="6"/>
    </row>
    <row r="39" spans="2:16" x14ac:dyDescent="0.25">
      <c r="B39" s="6"/>
      <c r="C39" s="6"/>
      <c r="D39" s="6"/>
      <c r="E39" s="6"/>
      <c r="F39" s="6"/>
      <c r="G39" s="6"/>
      <c r="H39" s="6"/>
      <c r="I39" s="6"/>
      <c r="J39" s="6"/>
      <c r="K39" s="6"/>
      <c r="L39" s="6"/>
      <c r="M39" s="6"/>
      <c r="N39" s="6"/>
      <c r="O39" s="6"/>
      <c r="P39" s="6"/>
    </row>
    <row r="40" spans="2:16" x14ac:dyDescent="0.25">
      <c r="B40" s="6"/>
      <c r="C40" s="6"/>
      <c r="D40" s="6"/>
      <c r="E40" s="6"/>
      <c r="F40" s="6"/>
      <c r="G40" s="6"/>
      <c r="H40" s="6"/>
      <c r="I40" s="6"/>
      <c r="J40" s="6"/>
      <c r="K40" s="6"/>
      <c r="L40" s="6"/>
      <c r="M40" s="6"/>
      <c r="N40" s="6"/>
      <c r="O40" s="6"/>
      <c r="P40" s="6"/>
    </row>
    <row r="41" spans="2:16" x14ac:dyDescent="0.25">
      <c r="B41" s="6"/>
      <c r="C41" s="6"/>
      <c r="D41" s="6"/>
      <c r="E41" s="6"/>
      <c r="F41" s="6"/>
      <c r="G41" s="6"/>
      <c r="H41" s="6"/>
      <c r="I41" s="6"/>
      <c r="J41" s="6"/>
      <c r="K41" s="6"/>
      <c r="L41" s="6"/>
      <c r="M41" s="6"/>
      <c r="N41" s="6"/>
      <c r="O41" s="6"/>
      <c r="P41" s="6"/>
    </row>
    <row r="42" spans="2:16" x14ac:dyDescent="0.25">
      <c r="B42" s="6"/>
      <c r="C42" s="6"/>
      <c r="D42" s="6"/>
      <c r="E42" s="6"/>
      <c r="F42" s="6"/>
      <c r="G42" s="6"/>
      <c r="H42" s="6"/>
      <c r="I42" s="6"/>
      <c r="J42" s="6"/>
      <c r="K42" s="6"/>
      <c r="L42" s="6"/>
      <c r="M42" s="6"/>
      <c r="N42" s="6"/>
      <c r="O42" s="6"/>
      <c r="P42" s="6"/>
    </row>
  </sheetData>
  <mergeCells count="11">
    <mergeCell ref="D4:H4"/>
    <mergeCell ref="D6:H6"/>
    <mergeCell ref="E7:J7"/>
    <mergeCell ref="E8:J8"/>
    <mergeCell ref="C17:C18"/>
    <mergeCell ref="D17:O18"/>
    <mergeCell ref="D10:O10"/>
    <mergeCell ref="C11:C13"/>
    <mergeCell ref="D11:O13"/>
    <mergeCell ref="C15:C16"/>
    <mergeCell ref="D15:O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0"/>
  <sheetViews>
    <sheetView zoomScale="90" zoomScaleNormal="90" workbookViewId="0">
      <selection activeCell="V38" sqref="V38"/>
    </sheetView>
  </sheetViews>
  <sheetFormatPr defaultRowHeight="15" x14ac:dyDescent="0.25"/>
  <cols>
    <col min="1" max="1" width="3.7109375" style="1" customWidth="1"/>
    <col min="2" max="2" width="3.42578125" style="1" customWidth="1"/>
    <col min="3" max="3" width="27.7109375" style="1" customWidth="1"/>
    <col min="4" max="8" width="10.28515625" style="1" customWidth="1"/>
    <col min="9" max="9" width="9.140625" style="1"/>
    <col min="10" max="10" width="22.42578125" style="1" customWidth="1"/>
    <col min="11" max="15" width="10.28515625" style="1" customWidth="1"/>
    <col min="16" max="16" width="3.140625" style="1" customWidth="1"/>
    <col min="17" max="22" width="9.140625" style="1"/>
    <col min="23" max="23" width="11.5703125" style="1" bestFit="1" customWidth="1"/>
    <col min="24" max="16384" width="9.140625" style="1"/>
  </cols>
  <sheetData>
    <row r="1" spans="2:23" ht="15.75" thickBot="1" x14ac:dyDescent="0.3"/>
    <row r="2" spans="2:23" ht="26.25" x14ac:dyDescent="0.4">
      <c r="B2" s="2" t="s">
        <v>85</v>
      </c>
      <c r="C2" s="3"/>
      <c r="D2" s="3"/>
      <c r="E2" s="3"/>
      <c r="F2" s="3"/>
      <c r="G2" s="3"/>
      <c r="H2" s="3"/>
      <c r="I2" s="3"/>
      <c r="J2" s="3"/>
      <c r="K2" s="3"/>
      <c r="L2" s="3"/>
      <c r="M2" s="3"/>
      <c r="N2" s="3"/>
      <c r="O2" s="3"/>
      <c r="P2" s="4"/>
    </row>
    <row r="3" spans="2:23" x14ac:dyDescent="0.25">
      <c r="B3" s="5"/>
      <c r="C3" s="6"/>
      <c r="D3" s="6"/>
      <c r="E3" s="6"/>
      <c r="F3" s="6"/>
      <c r="G3" s="6"/>
      <c r="H3" s="6"/>
      <c r="I3" s="6"/>
      <c r="J3" s="6"/>
      <c r="K3" s="6"/>
      <c r="L3" s="6"/>
      <c r="M3" s="6"/>
      <c r="N3" s="6"/>
      <c r="O3" s="6"/>
      <c r="P3" s="7"/>
    </row>
    <row r="4" spans="2:23" x14ac:dyDescent="0.25">
      <c r="B4" s="5"/>
      <c r="C4" s="8" t="s">
        <v>1</v>
      </c>
      <c r="D4" s="209" t="s">
        <v>86</v>
      </c>
      <c r="E4" s="210"/>
      <c r="F4" s="210"/>
      <c r="G4" s="210"/>
      <c r="H4" s="211"/>
      <c r="I4" s="6"/>
      <c r="J4" s="6"/>
      <c r="K4" s="6"/>
      <c r="L4" s="6"/>
      <c r="M4" s="6"/>
      <c r="N4" s="6"/>
      <c r="O4" s="6"/>
      <c r="P4" s="7"/>
    </row>
    <row r="5" spans="2:23" x14ac:dyDescent="0.25">
      <c r="B5" s="5"/>
      <c r="C5" s="8" t="s">
        <v>2</v>
      </c>
      <c r="D5" s="9" t="s">
        <v>73</v>
      </c>
      <c r="E5" s="10"/>
      <c r="F5" s="10"/>
      <c r="G5" s="10"/>
      <c r="H5" s="11"/>
      <c r="I5" s="6"/>
      <c r="J5" s="6"/>
      <c r="K5" s="6"/>
      <c r="L5" s="6"/>
      <c r="M5" s="6"/>
      <c r="N5" s="6"/>
      <c r="O5" s="6"/>
      <c r="P5" s="7"/>
    </row>
    <row r="6" spans="2:23" x14ac:dyDescent="0.25">
      <c r="B6" s="5"/>
      <c r="C6" s="8" t="s">
        <v>4</v>
      </c>
      <c r="D6" s="209" t="s">
        <v>5</v>
      </c>
      <c r="E6" s="210"/>
      <c r="F6" s="210"/>
      <c r="G6" s="210"/>
      <c r="H6" s="211"/>
      <c r="I6" s="6"/>
      <c r="J6" s="6"/>
      <c r="K6" s="6"/>
      <c r="L6" s="6"/>
      <c r="M6" s="6"/>
      <c r="N6" s="6"/>
      <c r="O6" s="6"/>
      <c r="P6" s="7"/>
    </row>
    <row r="7" spans="2:23" x14ac:dyDescent="0.25">
      <c r="B7" s="5"/>
      <c r="C7" s="8" t="s">
        <v>6</v>
      </c>
      <c r="D7" s="12" t="s">
        <v>9</v>
      </c>
      <c r="E7" s="209" t="s">
        <v>10</v>
      </c>
      <c r="F7" s="210"/>
      <c r="G7" s="210"/>
      <c r="H7" s="210"/>
      <c r="I7" s="210"/>
      <c r="J7" s="211"/>
      <c r="P7" s="7"/>
    </row>
    <row r="8" spans="2:23" x14ac:dyDescent="0.25">
      <c r="B8" s="5"/>
      <c r="C8" s="8" t="s">
        <v>11</v>
      </c>
      <c r="D8" s="12" t="s">
        <v>9</v>
      </c>
      <c r="E8" s="209" t="s">
        <v>13</v>
      </c>
      <c r="F8" s="210"/>
      <c r="G8" s="210"/>
      <c r="H8" s="210"/>
      <c r="I8" s="210"/>
      <c r="J8" s="211"/>
      <c r="P8" s="7"/>
    </row>
    <row r="9" spans="2:23" x14ac:dyDescent="0.25">
      <c r="B9" s="5"/>
      <c r="C9" s="6"/>
      <c r="D9" s="6"/>
      <c r="E9" s="6"/>
      <c r="F9" s="6"/>
      <c r="G9" s="6"/>
      <c r="H9" s="6"/>
      <c r="I9" s="6"/>
      <c r="J9" s="6"/>
      <c r="K9" s="6"/>
      <c r="L9" s="6"/>
      <c r="M9" s="6"/>
      <c r="N9" s="6"/>
      <c r="O9" s="6"/>
      <c r="P9" s="7"/>
    </row>
    <row r="10" spans="2:23" x14ac:dyDescent="0.25">
      <c r="B10" s="5"/>
      <c r="C10" s="14" t="s">
        <v>14</v>
      </c>
      <c r="D10" s="219" t="s">
        <v>74</v>
      </c>
      <c r="E10" s="220"/>
      <c r="F10" s="220"/>
      <c r="G10" s="220"/>
      <c r="H10" s="220"/>
      <c r="I10" s="220"/>
      <c r="J10" s="220"/>
      <c r="K10" s="220"/>
      <c r="L10" s="220"/>
      <c r="M10" s="220"/>
      <c r="N10" s="220"/>
      <c r="O10" s="221"/>
      <c r="P10" s="7"/>
    </row>
    <row r="11" spans="2:23" x14ac:dyDescent="0.25">
      <c r="B11" s="5"/>
      <c r="C11" s="217" t="s">
        <v>16</v>
      </c>
      <c r="D11" s="218" t="s">
        <v>87</v>
      </c>
      <c r="E11" s="216"/>
      <c r="F11" s="216"/>
      <c r="G11" s="216"/>
      <c r="H11" s="216"/>
      <c r="I11" s="216"/>
      <c r="J11" s="216"/>
      <c r="K11" s="216"/>
      <c r="L11" s="216"/>
      <c r="M11" s="216"/>
      <c r="N11" s="216"/>
      <c r="O11" s="216"/>
      <c r="P11" s="7"/>
    </row>
    <row r="12" spans="2:23" x14ac:dyDescent="0.25">
      <c r="B12" s="5"/>
      <c r="C12" s="217"/>
      <c r="D12" s="216"/>
      <c r="E12" s="216"/>
      <c r="F12" s="216"/>
      <c r="G12" s="216"/>
      <c r="H12" s="216"/>
      <c r="I12" s="216"/>
      <c r="J12" s="216"/>
      <c r="K12" s="216"/>
      <c r="L12" s="216"/>
      <c r="M12" s="216"/>
      <c r="N12" s="216"/>
      <c r="O12" s="216"/>
      <c r="P12" s="7"/>
      <c r="W12" s="48"/>
    </row>
    <row r="13" spans="2:23" ht="31.5" customHeight="1" x14ac:dyDescent="0.25">
      <c r="B13" s="5"/>
      <c r="C13" s="217"/>
      <c r="D13" s="216"/>
      <c r="E13" s="216"/>
      <c r="F13" s="216"/>
      <c r="G13" s="216"/>
      <c r="H13" s="216"/>
      <c r="I13" s="216"/>
      <c r="J13" s="216"/>
      <c r="K13" s="216"/>
      <c r="L13" s="216"/>
      <c r="M13" s="216"/>
      <c r="N13" s="216"/>
      <c r="O13" s="216"/>
      <c r="P13" s="7"/>
    </row>
    <row r="14" spans="2:23" x14ac:dyDescent="0.25">
      <c r="B14" s="5"/>
      <c r="C14" s="6"/>
      <c r="D14" s="6"/>
      <c r="E14" s="6"/>
      <c r="F14" s="6"/>
      <c r="G14" s="6"/>
      <c r="H14" s="6"/>
      <c r="I14" s="6"/>
      <c r="J14" s="6"/>
      <c r="K14" s="6"/>
      <c r="L14" s="6"/>
      <c r="M14" s="6"/>
      <c r="N14" s="6"/>
      <c r="O14" s="6"/>
      <c r="P14" s="7"/>
      <c r="W14" s="48"/>
    </row>
    <row r="15" spans="2:23" x14ac:dyDescent="0.25">
      <c r="B15" s="5"/>
      <c r="C15" s="213" t="s">
        <v>18</v>
      </c>
      <c r="D15" s="216" t="s">
        <v>88</v>
      </c>
      <c r="E15" s="216"/>
      <c r="F15" s="216"/>
      <c r="G15" s="216"/>
      <c r="H15" s="216"/>
      <c r="I15" s="216"/>
      <c r="J15" s="216"/>
      <c r="K15" s="216"/>
      <c r="L15" s="216"/>
      <c r="M15" s="216"/>
      <c r="N15" s="216"/>
      <c r="O15" s="216"/>
      <c r="P15" s="7"/>
    </row>
    <row r="16" spans="2:23" x14ac:dyDescent="0.25">
      <c r="B16" s="5"/>
      <c r="C16" s="214"/>
      <c r="D16" s="216"/>
      <c r="E16" s="216"/>
      <c r="F16" s="216"/>
      <c r="G16" s="216"/>
      <c r="H16" s="216"/>
      <c r="I16" s="216"/>
      <c r="J16" s="216"/>
      <c r="K16" s="216"/>
      <c r="L16" s="216"/>
      <c r="M16" s="216"/>
      <c r="N16" s="216"/>
      <c r="O16" s="216"/>
      <c r="P16" s="7"/>
    </row>
    <row r="17" spans="2:22" x14ac:dyDescent="0.25">
      <c r="B17" s="5"/>
      <c r="C17" s="213" t="s">
        <v>20</v>
      </c>
      <c r="D17" s="215" t="s">
        <v>21</v>
      </c>
      <c r="E17" s="215"/>
      <c r="F17" s="215"/>
      <c r="G17" s="215"/>
      <c r="H17" s="215"/>
      <c r="I17" s="215"/>
      <c r="J17" s="215"/>
      <c r="K17" s="215"/>
      <c r="L17" s="215"/>
      <c r="M17" s="215"/>
      <c r="N17" s="215"/>
      <c r="O17" s="215"/>
      <c r="P17" s="7"/>
    </row>
    <row r="18" spans="2:22" x14ac:dyDescent="0.25">
      <c r="B18" s="5"/>
      <c r="C18" s="214"/>
      <c r="D18" s="215"/>
      <c r="E18" s="215"/>
      <c r="F18" s="215"/>
      <c r="G18" s="215"/>
      <c r="H18" s="215"/>
      <c r="I18" s="215"/>
      <c r="J18" s="215"/>
      <c r="K18" s="215"/>
      <c r="L18" s="215"/>
      <c r="M18" s="215"/>
      <c r="N18" s="215"/>
      <c r="O18" s="215"/>
      <c r="P18" s="7"/>
    </row>
    <row r="19" spans="2:22" x14ac:dyDescent="0.25">
      <c r="B19" s="5"/>
      <c r="C19" s="49"/>
      <c r="D19" s="50"/>
      <c r="E19" s="50"/>
      <c r="F19" s="50"/>
      <c r="G19" s="50"/>
      <c r="H19" s="50"/>
      <c r="I19" s="50"/>
      <c r="J19" s="50"/>
      <c r="K19" s="50"/>
      <c r="L19" s="50"/>
      <c r="M19" s="50"/>
      <c r="N19" s="50"/>
      <c r="O19" s="50"/>
      <c r="P19" s="7"/>
    </row>
    <row r="20" spans="2:22" x14ac:dyDescent="0.25">
      <c r="B20" s="5"/>
      <c r="C20" s="13" t="s">
        <v>238</v>
      </c>
      <c r="D20" s="6"/>
      <c r="E20" s="6"/>
      <c r="F20" s="6"/>
      <c r="G20" s="6"/>
      <c r="H20" s="6"/>
      <c r="I20" s="6"/>
      <c r="J20" s="13" t="s">
        <v>240</v>
      </c>
      <c r="K20" s="6"/>
      <c r="L20" s="6"/>
      <c r="M20" s="6"/>
      <c r="N20" s="6"/>
      <c r="O20" s="6"/>
      <c r="P20" s="7"/>
    </row>
    <row r="21" spans="2:22" x14ac:dyDescent="0.25">
      <c r="B21" s="5"/>
      <c r="C21" s="12" t="s">
        <v>79</v>
      </c>
      <c r="D21" s="12">
        <v>2009</v>
      </c>
      <c r="E21" s="12">
        <v>2010</v>
      </c>
      <c r="F21" s="12">
        <v>2011</v>
      </c>
      <c r="G21" s="12">
        <v>2012</v>
      </c>
      <c r="H21" s="12">
        <v>2013</v>
      </c>
      <c r="I21" s="6"/>
      <c r="J21" s="12" t="s">
        <v>79</v>
      </c>
      <c r="K21" s="15">
        <v>2009</v>
      </c>
      <c r="L21" s="12">
        <v>2010</v>
      </c>
      <c r="M21" s="15">
        <v>2011</v>
      </c>
      <c r="N21" s="12">
        <v>2012</v>
      </c>
      <c r="O21" s="12">
        <v>2013</v>
      </c>
      <c r="P21" s="7"/>
    </row>
    <row r="22" spans="2:22" x14ac:dyDescent="0.25">
      <c r="B22" s="5"/>
      <c r="C22" s="16" t="s">
        <v>29</v>
      </c>
      <c r="D22" s="65">
        <v>19</v>
      </c>
      <c r="E22" s="65">
        <v>14</v>
      </c>
      <c r="F22" s="65">
        <v>14</v>
      </c>
      <c r="G22" s="65">
        <v>13</v>
      </c>
      <c r="H22" s="65">
        <v>10</v>
      </c>
      <c r="I22" s="207"/>
      <c r="J22" s="208" t="s">
        <v>29</v>
      </c>
      <c r="K22" s="65">
        <v>11</v>
      </c>
      <c r="L22" s="65">
        <v>14</v>
      </c>
      <c r="M22" s="65">
        <v>8</v>
      </c>
      <c r="N22" s="65">
        <v>5</v>
      </c>
      <c r="O22" s="65">
        <v>11</v>
      </c>
      <c r="P22" s="7"/>
    </row>
    <row r="23" spans="2:22" x14ac:dyDescent="0.25">
      <c r="B23" s="5"/>
      <c r="C23" s="16" t="s">
        <v>32</v>
      </c>
      <c r="D23" s="65">
        <v>1</v>
      </c>
      <c r="E23" s="65">
        <v>2</v>
      </c>
      <c r="F23" s="65">
        <v>11</v>
      </c>
      <c r="G23" s="65"/>
      <c r="H23" s="65"/>
      <c r="I23" s="207"/>
      <c r="J23" s="208" t="s">
        <v>32</v>
      </c>
      <c r="K23" s="208">
        <v>0</v>
      </c>
      <c r="L23" s="208">
        <v>0</v>
      </c>
      <c r="M23" s="208">
        <v>0</v>
      </c>
      <c r="N23" s="208">
        <v>0</v>
      </c>
      <c r="O23" s="208">
        <v>0</v>
      </c>
      <c r="P23" s="7"/>
    </row>
    <row r="24" spans="2:22" x14ac:dyDescent="0.25">
      <c r="B24" s="5"/>
      <c r="C24" s="16" t="s">
        <v>34</v>
      </c>
      <c r="D24" s="65">
        <v>73</v>
      </c>
      <c r="E24" s="65">
        <v>43</v>
      </c>
      <c r="F24" s="65">
        <v>34</v>
      </c>
      <c r="G24" s="65">
        <v>31</v>
      </c>
      <c r="H24" s="65">
        <v>36</v>
      </c>
      <c r="I24" s="207"/>
      <c r="J24" s="208" t="s">
        <v>34</v>
      </c>
      <c r="K24" s="65">
        <v>44</v>
      </c>
      <c r="L24" s="65">
        <v>45</v>
      </c>
      <c r="M24" s="65">
        <v>35</v>
      </c>
      <c r="N24" s="65">
        <v>27</v>
      </c>
      <c r="O24" s="65">
        <v>34</v>
      </c>
      <c r="P24" s="7"/>
    </row>
    <row r="25" spans="2:22" x14ac:dyDescent="0.25">
      <c r="B25" s="5"/>
      <c r="C25" s="16" t="s">
        <v>35</v>
      </c>
      <c r="D25" s="65">
        <v>378</v>
      </c>
      <c r="E25" s="65">
        <v>265</v>
      </c>
      <c r="F25" s="65">
        <v>315</v>
      </c>
      <c r="G25" s="65">
        <v>257</v>
      </c>
      <c r="H25" s="65">
        <v>286</v>
      </c>
      <c r="I25" s="207"/>
      <c r="J25" s="208" t="s">
        <v>35</v>
      </c>
      <c r="K25" s="65">
        <v>288</v>
      </c>
      <c r="L25" s="65">
        <v>319</v>
      </c>
      <c r="M25" s="65">
        <v>203</v>
      </c>
      <c r="N25" s="65">
        <v>206</v>
      </c>
      <c r="O25" s="65">
        <v>249</v>
      </c>
      <c r="P25" s="7"/>
    </row>
    <row r="26" spans="2:22" x14ac:dyDescent="0.25">
      <c r="B26" s="5"/>
      <c r="C26" s="16" t="s">
        <v>36</v>
      </c>
      <c r="D26" s="65">
        <v>8</v>
      </c>
      <c r="E26" s="65">
        <v>12</v>
      </c>
      <c r="F26" s="65">
        <v>14</v>
      </c>
      <c r="G26" s="65">
        <v>14</v>
      </c>
      <c r="H26" s="65">
        <v>6</v>
      </c>
      <c r="I26" s="207"/>
      <c r="J26" s="208" t="s">
        <v>36</v>
      </c>
      <c r="K26" s="65">
        <v>16</v>
      </c>
      <c r="L26" s="65">
        <v>6</v>
      </c>
      <c r="M26" s="65">
        <v>8</v>
      </c>
      <c r="N26" s="65">
        <v>11</v>
      </c>
      <c r="O26" s="65">
        <v>10</v>
      </c>
      <c r="P26" s="7"/>
    </row>
    <row r="27" spans="2:22" x14ac:dyDescent="0.25">
      <c r="B27" s="5"/>
      <c r="C27" s="16" t="s">
        <v>37</v>
      </c>
      <c r="D27" s="65">
        <v>6</v>
      </c>
      <c r="E27" s="65">
        <v>2</v>
      </c>
      <c r="F27" s="65">
        <v>9</v>
      </c>
      <c r="G27" s="65">
        <v>10</v>
      </c>
      <c r="H27" s="65">
        <v>6</v>
      </c>
      <c r="I27" s="207"/>
      <c r="J27" s="208" t="s">
        <v>37</v>
      </c>
      <c r="K27" s="65">
        <v>7</v>
      </c>
      <c r="L27" s="65">
        <v>7</v>
      </c>
      <c r="M27" s="65">
        <v>6</v>
      </c>
      <c r="N27" s="65">
        <v>4</v>
      </c>
      <c r="O27" s="65">
        <v>2</v>
      </c>
      <c r="P27" s="7"/>
    </row>
    <row r="28" spans="2:22" x14ac:dyDescent="0.25">
      <c r="B28" s="5"/>
      <c r="C28" s="16" t="s">
        <v>38</v>
      </c>
      <c r="D28" s="65">
        <v>1</v>
      </c>
      <c r="E28" s="65">
        <v>1</v>
      </c>
      <c r="F28" s="65">
        <v>2</v>
      </c>
      <c r="G28" s="65">
        <v>2</v>
      </c>
      <c r="H28" s="65">
        <v>4</v>
      </c>
      <c r="I28" s="207"/>
      <c r="J28" s="208" t="s">
        <v>38</v>
      </c>
      <c r="K28" s="65">
        <v>4</v>
      </c>
      <c r="L28" s="65">
        <v>3</v>
      </c>
      <c r="M28" s="65">
        <v>1</v>
      </c>
      <c r="N28" s="65">
        <v>5</v>
      </c>
      <c r="O28" s="65">
        <v>4</v>
      </c>
      <c r="P28" s="7"/>
    </row>
    <row r="29" spans="2:22" x14ac:dyDescent="0.25">
      <c r="B29" s="5"/>
      <c r="C29" s="19" t="s">
        <v>25</v>
      </c>
      <c r="D29" s="206">
        <f>SUM(D22:D28)</f>
        <v>486</v>
      </c>
      <c r="E29" s="206">
        <f t="shared" ref="E29:H29" si="0">SUM(E22:E28)</f>
        <v>339</v>
      </c>
      <c r="F29" s="206">
        <f t="shared" si="0"/>
        <v>399</v>
      </c>
      <c r="G29" s="206">
        <f t="shared" si="0"/>
        <v>327</v>
      </c>
      <c r="H29" s="206">
        <f t="shared" si="0"/>
        <v>348</v>
      </c>
      <c r="I29" s="207"/>
      <c r="J29" s="206" t="s">
        <v>25</v>
      </c>
      <c r="K29" s="206">
        <f>SUM(K22:K28)</f>
        <v>370</v>
      </c>
      <c r="L29" s="206">
        <f t="shared" ref="L29" si="1">SUM(L22:L28)</f>
        <v>394</v>
      </c>
      <c r="M29" s="206">
        <f t="shared" ref="M29" si="2">SUM(M22:M28)</f>
        <v>261</v>
      </c>
      <c r="N29" s="206">
        <f t="shared" ref="N29" si="3">SUM(N22:N28)</f>
        <v>258</v>
      </c>
      <c r="O29" s="206">
        <f t="shared" ref="O29" si="4">SUM(O22:O28)</f>
        <v>310</v>
      </c>
      <c r="P29" s="7"/>
    </row>
    <row r="30" spans="2:22" x14ac:dyDescent="0.25">
      <c r="B30" s="5"/>
      <c r="C30" s="49"/>
      <c r="D30" s="50"/>
      <c r="E30" s="50"/>
      <c r="F30" s="50"/>
      <c r="G30" s="50"/>
      <c r="H30" s="50"/>
      <c r="I30" s="50"/>
      <c r="J30" s="50"/>
      <c r="K30" s="50"/>
      <c r="L30" s="50"/>
      <c r="M30" s="50"/>
      <c r="N30" s="50"/>
      <c r="O30" s="50"/>
      <c r="P30" s="7"/>
    </row>
    <row r="31" spans="2:22" x14ac:dyDescent="0.25">
      <c r="B31" s="5"/>
      <c r="C31" s="13" t="s">
        <v>83</v>
      </c>
      <c r="D31" s="6"/>
      <c r="E31" s="6"/>
      <c r="F31" s="6"/>
      <c r="G31" s="6"/>
      <c r="H31" s="6"/>
      <c r="I31" s="6"/>
      <c r="J31" s="13" t="s">
        <v>89</v>
      </c>
      <c r="K31" s="6"/>
      <c r="L31" s="6"/>
      <c r="M31" s="6"/>
      <c r="N31" s="6"/>
      <c r="O31" s="6"/>
      <c r="P31" s="7"/>
    </row>
    <row r="32" spans="2:22" x14ac:dyDescent="0.25">
      <c r="B32" s="5"/>
      <c r="C32" s="12" t="s">
        <v>79</v>
      </c>
      <c r="D32" s="12">
        <v>2009</v>
      </c>
      <c r="E32" s="12">
        <v>2010</v>
      </c>
      <c r="F32" s="12">
        <v>2011</v>
      </c>
      <c r="G32" s="12">
        <v>2012</v>
      </c>
      <c r="H32" s="12">
        <v>2013</v>
      </c>
      <c r="I32" s="6"/>
      <c r="J32" s="12" t="s">
        <v>79</v>
      </c>
      <c r="K32" s="15">
        <v>2009</v>
      </c>
      <c r="L32" s="12">
        <v>2010</v>
      </c>
      <c r="M32" s="15">
        <v>2011</v>
      </c>
      <c r="N32" s="12">
        <v>2012</v>
      </c>
      <c r="O32" s="12">
        <v>2013</v>
      </c>
      <c r="P32" s="7"/>
      <c r="R32" s="6"/>
      <c r="S32" s="6"/>
      <c r="T32" s="6"/>
      <c r="U32" s="6"/>
      <c r="V32" s="6"/>
    </row>
    <row r="33" spans="2:22" ht="15" customHeight="1" x14ac:dyDescent="0.25">
      <c r="B33" s="5"/>
      <c r="C33" s="16" t="s">
        <v>29</v>
      </c>
      <c r="D33" s="39">
        <v>0.16700000000000001</v>
      </c>
      <c r="E33" s="39">
        <v>0.126</v>
      </c>
      <c r="F33" s="39">
        <v>0.14699999999999999</v>
      </c>
      <c r="G33" s="39">
        <v>0.14599999999999999</v>
      </c>
      <c r="H33" s="39">
        <v>9.7000000000000003E-2</v>
      </c>
      <c r="I33" s="6"/>
      <c r="J33" s="51" t="s">
        <v>29</v>
      </c>
      <c r="K33" s="39">
        <v>9.6000000000000002E-2</v>
      </c>
      <c r="L33" s="39">
        <v>0.126</v>
      </c>
      <c r="M33" s="39">
        <v>8.4000000000000005E-2</v>
      </c>
      <c r="N33" s="39">
        <v>5.6000000000000001E-2</v>
      </c>
      <c r="O33" s="39">
        <v>0.107</v>
      </c>
      <c r="P33" s="7"/>
      <c r="R33" s="18"/>
      <c r="S33" s="18"/>
      <c r="T33" s="18"/>
      <c r="U33" s="6"/>
      <c r="V33" s="6"/>
    </row>
    <row r="34" spans="2:22" ht="15" customHeight="1" x14ac:dyDescent="0.25">
      <c r="B34" s="5"/>
      <c r="C34" s="16" t="s">
        <v>32</v>
      </c>
      <c r="D34" s="39">
        <v>7.6999999999999999E-2</v>
      </c>
      <c r="E34" s="39">
        <v>0.182</v>
      </c>
      <c r="F34" s="39">
        <v>0</v>
      </c>
      <c r="G34" s="39">
        <v>0</v>
      </c>
      <c r="H34" s="39">
        <v>0</v>
      </c>
      <c r="I34" s="6"/>
      <c r="J34" s="51" t="s">
        <v>32</v>
      </c>
      <c r="K34" s="39">
        <v>0</v>
      </c>
      <c r="L34" s="39">
        <v>0</v>
      </c>
      <c r="M34" s="39">
        <v>0</v>
      </c>
      <c r="N34" s="39">
        <v>0</v>
      </c>
      <c r="O34" s="39">
        <v>0</v>
      </c>
      <c r="P34" s="7"/>
      <c r="R34" s="6"/>
      <c r="S34" s="6"/>
      <c r="T34" s="6"/>
      <c r="U34" s="6"/>
      <c r="V34" s="6"/>
    </row>
    <row r="35" spans="2:22" x14ac:dyDescent="0.25">
      <c r="B35" s="5"/>
      <c r="C35" s="16" t="s">
        <v>34</v>
      </c>
      <c r="D35" s="39">
        <v>0.19900000000000001</v>
      </c>
      <c r="E35" s="39">
        <v>0.112</v>
      </c>
      <c r="F35" s="39">
        <v>8.4000000000000005E-2</v>
      </c>
      <c r="G35" s="39">
        <v>7.1999999999999995E-2</v>
      </c>
      <c r="H35" s="39">
        <v>8.2000000000000003E-2</v>
      </c>
      <c r="I35" s="6"/>
      <c r="J35" s="51" t="s">
        <v>34</v>
      </c>
      <c r="K35" s="39">
        <v>0.12</v>
      </c>
      <c r="L35" s="39">
        <v>0.11700000000000001</v>
      </c>
      <c r="M35" s="39">
        <v>8.5999999999999993E-2</v>
      </c>
      <c r="N35" s="39">
        <v>6.3E-2</v>
      </c>
      <c r="O35" s="39">
        <v>7.6999999999999999E-2</v>
      </c>
      <c r="P35" s="7"/>
      <c r="R35" s="18"/>
      <c r="S35" s="18"/>
      <c r="T35" s="18"/>
      <c r="U35" s="6"/>
      <c r="V35" s="6"/>
    </row>
    <row r="36" spans="2:22" x14ac:dyDescent="0.25">
      <c r="B36" s="5"/>
      <c r="C36" s="16" t="s">
        <v>35</v>
      </c>
      <c r="D36" s="39">
        <v>0.17399999999999999</v>
      </c>
      <c r="E36" s="39">
        <v>0.11799999999999999</v>
      </c>
      <c r="F36" s="39">
        <v>0.14099999999999999</v>
      </c>
      <c r="G36" s="39">
        <v>0.113</v>
      </c>
      <c r="H36" s="39">
        <v>0.121</v>
      </c>
      <c r="I36" s="6"/>
      <c r="J36" s="51" t="s">
        <v>35</v>
      </c>
      <c r="K36" s="39">
        <v>0.13200000000000001</v>
      </c>
      <c r="L36" s="39">
        <v>0.14199999999999999</v>
      </c>
      <c r="M36" s="39">
        <v>9.0999999999999998E-2</v>
      </c>
      <c r="N36" s="39">
        <v>0.09</v>
      </c>
      <c r="O36" s="39">
        <v>0.106</v>
      </c>
      <c r="P36" s="7"/>
      <c r="R36" s="18"/>
      <c r="S36" s="18"/>
      <c r="T36" s="18"/>
      <c r="U36" s="6"/>
      <c r="V36" s="6"/>
    </row>
    <row r="37" spans="2:22" x14ac:dyDescent="0.25">
      <c r="B37" s="5"/>
      <c r="C37" s="16" t="s">
        <v>36</v>
      </c>
      <c r="D37" s="39">
        <v>0.11799999999999999</v>
      </c>
      <c r="E37" s="39">
        <v>0.245</v>
      </c>
      <c r="F37" s="39">
        <v>0.32600000000000001</v>
      </c>
      <c r="G37" s="39">
        <v>0.32600000000000001</v>
      </c>
      <c r="H37" s="39">
        <v>8.6999999999999994E-2</v>
      </c>
      <c r="I37" s="6"/>
      <c r="J37" s="51" t="s">
        <v>36</v>
      </c>
      <c r="K37" s="39">
        <v>0.23499999999999999</v>
      </c>
      <c r="L37" s="39">
        <v>0.122</v>
      </c>
      <c r="M37" s="39">
        <v>0.186</v>
      </c>
      <c r="N37" s="39">
        <v>0.25600000000000001</v>
      </c>
      <c r="O37" s="39">
        <v>0.14499999999999999</v>
      </c>
      <c r="P37" s="7"/>
      <c r="R37" s="18"/>
      <c r="S37" s="18"/>
      <c r="T37" s="18"/>
      <c r="U37" s="6"/>
      <c r="V37" s="6"/>
    </row>
    <row r="38" spans="2:22" x14ac:dyDescent="0.25">
      <c r="B38" s="5"/>
      <c r="C38" s="16" t="s">
        <v>37</v>
      </c>
      <c r="D38" s="39">
        <v>0.13600000000000001</v>
      </c>
      <c r="E38" s="39">
        <v>0.04</v>
      </c>
      <c r="F38" s="39">
        <v>0.17599999999999999</v>
      </c>
      <c r="G38" s="39">
        <v>0.222</v>
      </c>
      <c r="H38" s="39">
        <v>0.14299999999999999</v>
      </c>
      <c r="I38" s="6"/>
      <c r="J38" s="51" t="s">
        <v>37</v>
      </c>
      <c r="K38" s="39">
        <v>0.159</v>
      </c>
      <c r="L38" s="39">
        <v>0.14000000000000001</v>
      </c>
      <c r="M38" s="39">
        <v>0.11799999999999999</v>
      </c>
      <c r="N38" s="39">
        <v>8.8999999999999996E-2</v>
      </c>
      <c r="O38" s="39">
        <v>4.8000000000000001E-2</v>
      </c>
      <c r="P38" s="7"/>
      <c r="R38" s="18"/>
      <c r="S38" s="18"/>
      <c r="T38" s="18"/>
      <c r="U38" s="6"/>
      <c r="V38" s="6"/>
    </row>
    <row r="39" spans="2:22" x14ac:dyDescent="0.25">
      <c r="B39" s="5"/>
      <c r="C39" s="16" t="s">
        <v>38</v>
      </c>
      <c r="D39" s="39">
        <v>5.8999999999999997E-2</v>
      </c>
      <c r="E39" s="39">
        <v>5.6000000000000001E-2</v>
      </c>
      <c r="F39" s="39">
        <v>0.1</v>
      </c>
      <c r="G39" s="39">
        <v>7.3999999999999996E-2</v>
      </c>
      <c r="H39" s="39">
        <v>0.129</v>
      </c>
      <c r="I39" s="6"/>
      <c r="J39" s="51" t="s">
        <v>38</v>
      </c>
      <c r="K39" s="39">
        <v>0.23499999999999999</v>
      </c>
      <c r="L39" s="39">
        <v>0.16700000000000001</v>
      </c>
      <c r="M39" s="39">
        <v>0.05</v>
      </c>
      <c r="N39" s="39">
        <v>0.185</v>
      </c>
      <c r="O39" s="39">
        <v>0.129</v>
      </c>
      <c r="P39" s="7"/>
      <c r="R39" s="18"/>
      <c r="S39" s="18"/>
      <c r="T39" s="18"/>
      <c r="U39" s="6"/>
      <c r="V39" s="6"/>
    </row>
    <row r="40" spans="2:22" x14ac:dyDescent="0.25">
      <c r="B40" s="5"/>
      <c r="C40" s="19" t="s">
        <v>25</v>
      </c>
      <c r="D40" s="38">
        <v>0.17399999999999999</v>
      </c>
      <c r="E40" s="38">
        <v>0.11799999999999999</v>
      </c>
      <c r="F40" s="38">
        <v>0.14000000000000001</v>
      </c>
      <c r="G40" s="38">
        <v>0.112</v>
      </c>
      <c r="H40" s="38">
        <v>0.114</v>
      </c>
      <c r="I40" s="6"/>
      <c r="J40" s="38" t="s">
        <v>25</v>
      </c>
      <c r="K40" s="38">
        <v>0.13200000000000001</v>
      </c>
      <c r="L40" s="38">
        <v>0.13700000000000001</v>
      </c>
      <c r="M40" s="38">
        <v>9.1999999999999998E-2</v>
      </c>
      <c r="N40" s="38">
        <v>8.8999999999999996E-2</v>
      </c>
      <c r="O40" s="38">
        <v>0.10199999999999999</v>
      </c>
      <c r="P40" s="7"/>
      <c r="R40" s="6"/>
      <c r="S40" s="6"/>
      <c r="T40" s="6"/>
      <c r="U40" s="6"/>
      <c r="V40" s="6"/>
    </row>
    <row r="41" spans="2:22" ht="15.75" thickBot="1" x14ac:dyDescent="0.3">
      <c r="B41" s="24"/>
      <c r="C41" s="25"/>
      <c r="D41" s="25"/>
      <c r="E41" s="25"/>
      <c r="F41" s="25"/>
      <c r="G41" s="25"/>
      <c r="H41" s="25"/>
      <c r="I41" s="25"/>
      <c r="J41" s="25"/>
      <c r="K41" s="25"/>
      <c r="L41" s="25"/>
      <c r="M41" s="25"/>
      <c r="N41" s="25"/>
      <c r="O41" s="25"/>
      <c r="P41" s="27"/>
    </row>
    <row r="42" spans="2:22" x14ac:dyDescent="0.25">
      <c r="B42" s="6"/>
      <c r="C42" s="6"/>
      <c r="D42" s="6"/>
      <c r="E42" s="6"/>
      <c r="F42" s="6"/>
      <c r="G42" s="6"/>
      <c r="H42" s="6"/>
      <c r="I42" s="23"/>
      <c r="J42" s="6"/>
      <c r="K42" s="6"/>
      <c r="L42" s="6"/>
      <c r="M42" s="6"/>
      <c r="N42" s="6"/>
      <c r="O42" s="6"/>
      <c r="P42" s="6"/>
    </row>
    <row r="43" spans="2:22" x14ac:dyDescent="0.25">
      <c r="B43" s="6"/>
      <c r="C43" s="6"/>
      <c r="D43" s="6"/>
      <c r="E43" s="6"/>
      <c r="F43" s="6"/>
      <c r="G43" s="6"/>
      <c r="H43" s="6"/>
      <c r="I43" s="23"/>
      <c r="J43" s="6"/>
      <c r="K43" s="6"/>
      <c r="L43" s="6"/>
      <c r="M43" s="6"/>
      <c r="N43" s="6"/>
      <c r="O43" s="6"/>
      <c r="P43" s="6"/>
    </row>
    <row r="44" spans="2:22" x14ac:dyDescent="0.25">
      <c r="B44" s="6"/>
      <c r="C44" s="6"/>
      <c r="D44" s="6"/>
      <c r="E44" s="6"/>
      <c r="F44" s="6"/>
      <c r="G44" s="6"/>
      <c r="H44" s="6"/>
      <c r="I44" s="23"/>
      <c r="J44" s="6"/>
      <c r="K44" s="6"/>
      <c r="L44" s="6"/>
      <c r="M44" s="6"/>
      <c r="N44" s="6"/>
      <c r="O44" s="6"/>
      <c r="P44" s="6"/>
    </row>
    <row r="45" spans="2:22" x14ac:dyDescent="0.25">
      <c r="B45" s="6"/>
      <c r="C45" s="6"/>
      <c r="D45" s="6"/>
      <c r="E45" s="6"/>
      <c r="F45" s="6"/>
      <c r="G45" s="6"/>
      <c r="H45" s="6"/>
      <c r="I45" s="6"/>
      <c r="J45" s="6"/>
      <c r="K45" s="6"/>
      <c r="L45" s="6"/>
      <c r="M45" s="6"/>
      <c r="N45" s="6"/>
      <c r="O45" s="6"/>
      <c r="P45" s="6"/>
    </row>
    <row r="46" spans="2:22" x14ac:dyDescent="0.25">
      <c r="B46" s="6"/>
      <c r="C46" s="6"/>
      <c r="D46" s="6"/>
      <c r="E46" s="6"/>
      <c r="F46" s="6"/>
      <c r="G46" s="6"/>
      <c r="H46" s="6"/>
      <c r="I46" s="6"/>
      <c r="J46" s="6"/>
      <c r="K46" s="6"/>
      <c r="L46" s="6"/>
      <c r="M46" s="6"/>
      <c r="N46" s="6"/>
      <c r="O46" s="6"/>
      <c r="P46" s="6"/>
    </row>
    <row r="47" spans="2:22" x14ac:dyDescent="0.25">
      <c r="B47" s="6"/>
      <c r="C47" s="6"/>
      <c r="D47" s="6"/>
      <c r="E47" s="6"/>
      <c r="F47" s="6"/>
      <c r="G47" s="6"/>
      <c r="H47" s="6"/>
      <c r="I47" s="6"/>
      <c r="J47" s="6"/>
      <c r="K47" s="6"/>
      <c r="L47" s="6"/>
      <c r="M47" s="6"/>
      <c r="N47" s="6"/>
      <c r="O47" s="6"/>
      <c r="P47" s="6"/>
    </row>
    <row r="48" spans="2:22" x14ac:dyDescent="0.25">
      <c r="B48" s="6"/>
      <c r="C48" s="6"/>
      <c r="D48" s="6"/>
      <c r="E48" s="6"/>
      <c r="F48" s="6"/>
      <c r="G48" s="6"/>
      <c r="H48" s="6"/>
      <c r="I48" s="6"/>
      <c r="J48" s="6"/>
      <c r="K48" s="6"/>
      <c r="L48" s="6"/>
      <c r="M48" s="6"/>
      <c r="N48" s="6"/>
      <c r="O48" s="6"/>
      <c r="P48" s="6"/>
    </row>
    <row r="49" spans="2:16" x14ac:dyDescent="0.25">
      <c r="B49" s="6"/>
      <c r="C49" s="6"/>
      <c r="D49" s="6"/>
      <c r="E49" s="6"/>
      <c r="F49" s="6"/>
      <c r="G49" s="6"/>
      <c r="H49" s="6"/>
      <c r="I49" s="6"/>
      <c r="J49" s="6"/>
      <c r="K49" s="6"/>
      <c r="L49" s="6"/>
      <c r="M49" s="6"/>
      <c r="N49" s="6"/>
      <c r="O49" s="6"/>
      <c r="P49" s="6"/>
    </row>
    <row r="50" spans="2:16" x14ac:dyDescent="0.25">
      <c r="B50" s="6"/>
      <c r="C50" s="6"/>
      <c r="D50" s="6"/>
      <c r="E50" s="6"/>
      <c r="F50" s="6"/>
      <c r="G50" s="6"/>
      <c r="H50" s="6"/>
      <c r="I50" s="6"/>
      <c r="J50" s="6"/>
      <c r="K50" s="6"/>
      <c r="L50" s="6"/>
      <c r="M50" s="6"/>
      <c r="N50" s="6"/>
      <c r="O50" s="6"/>
      <c r="P50" s="6"/>
    </row>
  </sheetData>
  <mergeCells count="11">
    <mergeCell ref="D4:H4"/>
    <mergeCell ref="D6:H6"/>
    <mergeCell ref="E7:J7"/>
    <mergeCell ref="E8:J8"/>
    <mergeCell ref="C17:C18"/>
    <mergeCell ref="D17:O18"/>
    <mergeCell ref="D10:O10"/>
    <mergeCell ref="C11:C13"/>
    <mergeCell ref="D11:O13"/>
    <mergeCell ref="C15:C16"/>
    <mergeCell ref="D15:O1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
  <sheetViews>
    <sheetView tabSelected="1" zoomScale="90" zoomScaleNormal="90" workbookViewId="0"/>
  </sheetViews>
  <sheetFormatPr defaultRowHeight="15" x14ac:dyDescent="0.25"/>
  <cols>
    <col min="1" max="1" width="3.7109375" style="1" customWidth="1"/>
    <col min="2" max="2" width="3.42578125" style="1" customWidth="1"/>
    <col min="3" max="3" width="27.7109375" style="1" customWidth="1"/>
    <col min="4" max="8" width="10.85546875" style="1" customWidth="1"/>
    <col min="9" max="10" width="10" style="1" bestFit="1" customWidth="1"/>
    <col min="11" max="15" width="9.140625" style="1"/>
    <col min="16" max="16" width="3.42578125" style="1" customWidth="1"/>
    <col min="17" max="17" width="3.140625" style="1" customWidth="1"/>
    <col min="18" max="16384" width="9.140625" style="1"/>
  </cols>
  <sheetData>
    <row r="1" spans="2:17" ht="15.75" thickBot="1" x14ac:dyDescent="0.3"/>
    <row r="2" spans="2:17" ht="26.25" x14ac:dyDescent="0.4">
      <c r="B2" s="2" t="s">
        <v>0</v>
      </c>
      <c r="C2" s="3"/>
      <c r="D2" s="3"/>
      <c r="E2" s="3"/>
      <c r="F2" s="3"/>
      <c r="G2" s="3"/>
      <c r="H2" s="3"/>
      <c r="I2" s="3"/>
      <c r="J2" s="3"/>
      <c r="K2" s="3"/>
      <c r="L2" s="3"/>
      <c r="M2" s="3"/>
      <c r="N2" s="3"/>
      <c r="O2" s="3"/>
      <c r="P2" s="3"/>
      <c r="Q2" s="4"/>
    </row>
    <row r="3" spans="2:17" x14ac:dyDescent="0.25">
      <c r="B3" s="5"/>
      <c r="C3" s="6"/>
      <c r="D3" s="6"/>
      <c r="E3" s="6"/>
      <c r="F3" s="6"/>
      <c r="G3" s="6"/>
      <c r="H3" s="6"/>
      <c r="I3" s="6"/>
      <c r="J3" s="6"/>
      <c r="K3" s="6"/>
      <c r="L3" s="6"/>
      <c r="M3" s="6"/>
      <c r="N3" s="6"/>
      <c r="O3" s="6"/>
      <c r="P3" s="6"/>
      <c r="Q3" s="7"/>
    </row>
    <row r="4" spans="2:17" x14ac:dyDescent="0.25">
      <c r="B4" s="5"/>
      <c r="C4" s="8" t="s">
        <v>1</v>
      </c>
      <c r="D4" s="209" t="s">
        <v>0</v>
      </c>
      <c r="E4" s="210"/>
      <c r="F4" s="211"/>
      <c r="G4" s="6"/>
      <c r="H4" s="6"/>
      <c r="I4" s="6"/>
      <c r="J4" s="6"/>
      <c r="K4" s="6"/>
      <c r="L4" s="6"/>
      <c r="M4" s="6"/>
      <c r="N4" s="6"/>
      <c r="O4" s="6"/>
      <c r="P4" s="6"/>
      <c r="Q4" s="7"/>
    </row>
    <row r="5" spans="2:17" x14ac:dyDescent="0.25">
      <c r="B5" s="5"/>
      <c r="C5" s="8" t="s">
        <v>2</v>
      </c>
      <c r="D5" s="9" t="s">
        <v>3</v>
      </c>
      <c r="E5" s="10"/>
      <c r="F5" s="11"/>
      <c r="G5" s="6"/>
      <c r="H5" s="6"/>
      <c r="I5" s="6"/>
      <c r="J5" s="6"/>
      <c r="K5" s="6"/>
      <c r="L5" s="6"/>
      <c r="M5" s="6"/>
      <c r="N5" s="6"/>
      <c r="O5" s="6"/>
      <c r="P5" s="6"/>
      <c r="Q5" s="7"/>
    </row>
    <row r="6" spans="2:17" x14ac:dyDescent="0.25">
      <c r="B6" s="5"/>
      <c r="C6" s="8" t="s">
        <v>4</v>
      </c>
      <c r="D6" s="209" t="s">
        <v>5</v>
      </c>
      <c r="E6" s="210"/>
      <c r="F6" s="211"/>
      <c r="G6" s="6"/>
      <c r="H6" s="6"/>
      <c r="I6" s="6"/>
      <c r="J6" s="6"/>
      <c r="K6" s="6"/>
      <c r="L6" s="6"/>
      <c r="M6" s="6"/>
      <c r="N6" s="6"/>
      <c r="O6" s="6"/>
      <c r="P6" s="6"/>
      <c r="Q6" s="7"/>
    </row>
    <row r="7" spans="2:17" x14ac:dyDescent="0.25">
      <c r="B7" s="5"/>
      <c r="C7" s="8" t="s">
        <v>6</v>
      </c>
      <c r="D7" s="12" t="s">
        <v>9</v>
      </c>
      <c r="E7" s="209" t="s">
        <v>10</v>
      </c>
      <c r="F7" s="210"/>
      <c r="G7" s="210"/>
      <c r="H7" s="210"/>
      <c r="I7" s="210"/>
      <c r="J7" s="210"/>
      <c r="K7" s="210"/>
      <c r="L7" s="211"/>
      <c r="M7" s="6"/>
      <c r="Q7" s="7"/>
    </row>
    <row r="8" spans="2:17" x14ac:dyDescent="0.25">
      <c r="B8" s="5"/>
      <c r="C8" s="8" t="s">
        <v>11</v>
      </c>
      <c r="D8" s="12" t="s">
        <v>9</v>
      </c>
      <c r="E8" s="209" t="s">
        <v>13</v>
      </c>
      <c r="F8" s="210"/>
      <c r="G8" s="210"/>
      <c r="H8" s="210"/>
      <c r="I8" s="210"/>
      <c r="J8" s="210"/>
      <c r="K8" s="210"/>
      <c r="L8" s="211"/>
      <c r="M8" s="6"/>
      <c r="Q8" s="7"/>
    </row>
    <row r="9" spans="2:17" x14ac:dyDescent="0.25">
      <c r="B9" s="5"/>
      <c r="C9" s="6"/>
      <c r="D9" s="6"/>
      <c r="E9" s="6"/>
      <c r="F9" s="6"/>
      <c r="G9" s="6"/>
      <c r="H9" s="6"/>
      <c r="I9" s="6"/>
      <c r="J9" s="6"/>
      <c r="K9" s="6"/>
      <c r="L9" s="6"/>
      <c r="M9" s="6"/>
      <c r="N9" s="6"/>
      <c r="O9" s="6"/>
      <c r="P9" s="6"/>
      <c r="Q9" s="7"/>
    </row>
    <row r="10" spans="2:17" x14ac:dyDescent="0.25">
      <c r="B10" s="5"/>
      <c r="C10" s="14" t="s">
        <v>14</v>
      </c>
      <c r="D10" s="219" t="s">
        <v>15</v>
      </c>
      <c r="E10" s="220"/>
      <c r="F10" s="220"/>
      <c r="G10" s="220"/>
      <c r="H10" s="220"/>
      <c r="I10" s="220"/>
      <c r="J10" s="220"/>
      <c r="K10" s="220"/>
      <c r="L10" s="220"/>
      <c r="M10" s="220"/>
      <c r="N10" s="220"/>
      <c r="O10" s="221"/>
      <c r="P10" s="6"/>
      <c r="Q10" s="7"/>
    </row>
    <row r="11" spans="2:17" x14ac:dyDescent="0.25">
      <c r="B11" s="5"/>
      <c r="C11" s="217" t="s">
        <v>16</v>
      </c>
      <c r="D11" s="218" t="s">
        <v>17</v>
      </c>
      <c r="E11" s="216"/>
      <c r="F11" s="216"/>
      <c r="G11" s="216"/>
      <c r="H11" s="216"/>
      <c r="I11" s="216"/>
      <c r="J11" s="216"/>
      <c r="K11" s="216"/>
      <c r="L11" s="216"/>
      <c r="M11" s="216"/>
      <c r="N11" s="216"/>
      <c r="O11" s="216"/>
      <c r="P11" s="6"/>
      <c r="Q11" s="7"/>
    </row>
    <row r="12" spans="2:17" x14ac:dyDescent="0.25">
      <c r="B12" s="5"/>
      <c r="C12" s="217"/>
      <c r="D12" s="216"/>
      <c r="E12" s="216"/>
      <c r="F12" s="216"/>
      <c r="G12" s="216"/>
      <c r="H12" s="216"/>
      <c r="I12" s="216"/>
      <c r="J12" s="216"/>
      <c r="K12" s="216"/>
      <c r="L12" s="216"/>
      <c r="M12" s="216"/>
      <c r="N12" s="216"/>
      <c r="O12" s="216"/>
      <c r="P12" s="6"/>
      <c r="Q12" s="7"/>
    </row>
    <row r="13" spans="2:17" x14ac:dyDescent="0.25">
      <c r="B13" s="5"/>
      <c r="C13" s="6"/>
      <c r="D13" s="6"/>
      <c r="E13" s="6"/>
      <c r="F13" s="6"/>
      <c r="G13" s="6"/>
      <c r="H13" s="6"/>
      <c r="I13" s="6"/>
      <c r="J13" s="6"/>
      <c r="K13" s="6"/>
      <c r="L13" s="6"/>
      <c r="M13" s="6"/>
      <c r="N13" s="6"/>
      <c r="O13" s="6"/>
      <c r="P13" s="6"/>
      <c r="Q13" s="7"/>
    </row>
    <row r="14" spans="2:17" x14ac:dyDescent="0.25">
      <c r="B14" s="5"/>
      <c r="C14" s="213" t="s">
        <v>18</v>
      </c>
      <c r="D14" s="216" t="s">
        <v>19</v>
      </c>
      <c r="E14" s="216"/>
      <c r="F14" s="216"/>
      <c r="G14" s="216"/>
      <c r="H14" s="216"/>
      <c r="I14" s="216"/>
      <c r="J14" s="216"/>
      <c r="K14" s="216"/>
      <c r="L14" s="216"/>
      <c r="M14" s="216"/>
      <c r="N14" s="216"/>
      <c r="O14" s="216"/>
      <c r="P14" s="6"/>
      <c r="Q14" s="7"/>
    </row>
    <row r="15" spans="2:17" x14ac:dyDescent="0.25">
      <c r="B15" s="5"/>
      <c r="C15" s="222"/>
      <c r="D15" s="216"/>
      <c r="E15" s="216"/>
      <c r="F15" s="216"/>
      <c r="G15" s="216"/>
      <c r="H15" s="216"/>
      <c r="I15" s="216"/>
      <c r="J15" s="216"/>
      <c r="K15" s="216"/>
      <c r="L15" s="216"/>
      <c r="M15" s="216"/>
      <c r="N15" s="216"/>
      <c r="O15" s="216"/>
      <c r="P15" s="6"/>
      <c r="Q15" s="7"/>
    </row>
    <row r="16" spans="2:17" x14ac:dyDescent="0.25">
      <c r="B16" s="5"/>
      <c r="C16" s="213" t="s">
        <v>20</v>
      </c>
      <c r="D16" s="215" t="s">
        <v>21</v>
      </c>
      <c r="E16" s="215"/>
      <c r="F16" s="215"/>
      <c r="G16" s="215"/>
      <c r="H16" s="215"/>
      <c r="I16" s="215"/>
      <c r="J16" s="215"/>
      <c r="K16" s="215"/>
      <c r="L16" s="215"/>
      <c r="M16" s="215"/>
      <c r="N16" s="215"/>
      <c r="O16" s="215"/>
      <c r="P16" s="6"/>
      <c r="Q16" s="7"/>
    </row>
    <row r="17" spans="2:17" x14ac:dyDescent="0.25">
      <c r="B17" s="5"/>
      <c r="C17" s="214"/>
      <c r="D17" s="215"/>
      <c r="E17" s="215"/>
      <c r="F17" s="215"/>
      <c r="G17" s="215"/>
      <c r="H17" s="215"/>
      <c r="I17" s="215"/>
      <c r="J17" s="215"/>
      <c r="K17" s="215"/>
      <c r="L17" s="215"/>
      <c r="M17" s="215"/>
      <c r="N17" s="215"/>
      <c r="O17" s="215"/>
      <c r="P17" s="6"/>
      <c r="Q17" s="7"/>
    </row>
    <row r="18" spans="2:17" x14ac:dyDescent="0.25">
      <c r="B18" s="5"/>
      <c r="C18" s="6"/>
      <c r="D18" s="6"/>
      <c r="E18" s="6"/>
      <c r="F18" s="6"/>
      <c r="G18" s="6"/>
      <c r="H18" s="6"/>
      <c r="I18" s="6"/>
      <c r="J18" s="6"/>
      <c r="K18" s="6"/>
      <c r="L18" s="6"/>
      <c r="M18" s="6"/>
      <c r="N18" s="6"/>
      <c r="O18" s="6"/>
      <c r="P18" s="6"/>
      <c r="Q18" s="7"/>
    </row>
    <row r="19" spans="2:17" x14ac:dyDescent="0.25">
      <c r="B19" s="5"/>
      <c r="C19" s="12" t="s">
        <v>22</v>
      </c>
      <c r="D19" s="15">
        <v>2009</v>
      </c>
      <c r="E19" s="12">
        <v>2010</v>
      </c>
      <c r="F19" s="15">
        <v>2011</v>
      </c>
      <c r="G19" s="12">
        <v>2012</v>
      </c>
      <c r="H19" s="12">
        <v>2013</v>
      </c>
      <c r="P19" s="6"/>
      <c r="Q19" s="7"/>
    </row>
    <row r="20" spans="2:17" ht="15" customHeight="1" x14ac:dyDescent="0.25">
      <c r="B20" s="5"/>
      <c r="C20" s="16" t="s">
        <v>23</v>
      </c>
      <c r="D20" s="17">
        <v>1821.9</v>
      </c>
      <c r="E20" s="17">
        <v>1940.88</v>
      </c>
      <c r="F20" s="17">
        <v>1815.21</v>
      </c>
      <c r="G20" s="17">
        <v>1889.14</v>
      </c>
      <c r="H20" s="17">
        <v>1943.1841699999984</v>
      </c>
      <c r="I20" s="18"/>
      <c r="J20" s="18"/>
      <c r="P20" s="6"/>
      <c r="Q20" s="7"/>
    </row>
    <row r="21" spans="2:17" x14ac:dyDescent="0.25">
      <c r="B21" s="5"/>
      <c r="C21" s="16" t="s">
        <v>24</v>
      </c>
      <c r="D21" s="17">
        <v>1336.63</v>
      </c>
      <c r="E21" s="17">
        <v>1394.84</v>
      </c>
      <c r="F21" s="17">
        <v>1284.6300000000001</v>
      </c>
      <c r="G21" s="17">
        <v>1313.53</v>
      </c>
      <c r="H21" s="17">
        <v>1324.7</v>
      </c>
      <c r="I21" s="18"/>
      <c r="J21" s="18"/>
      <c r="P21" s="6"/>
      <c r="Q21" s="7"/>
    </row>
    <row r="22" spans="2:17" x14ac:dyDescent="0.25">
      <c r="B22" s="5"/>
      <c r="C22" s="19" t="s">
        <v>25</v>
      </c>
      <c r="D22" s="20">
        <v>3158.53</v>
      </c>
      <c r="E22" s="20">
        <v>3335.72</v>
      </c>
      <c r="F22" s="20">
        <v>3099.84</v>
      </c>
      <c r="G22" s="20">
        <f>SUM(G20:G21)</f>
        <v>3202.67</v>
      </c>
      <c r="H22" s="20">
        <f>SUM(H20:H21)</f>
        <v>3267.8841699999984</v>
      </c>
      <c r="I22" s="18"/>
      <c r="J22" s="18"/>
      <c r="P22" s="6"/>
      <c r="Q22" s="7"/>
    </row>
    <row r="23" spans="2:17" ht="15.75" thickBot="1" x14ac:dyDescent="0.3">
      <c r="B23" s="24"/>
      <c r="C23" s="25"/>
      <c r="D23" s="25"/>
      <c r="E23" s="25"/>
      <c r="F23" s="25"/>
      <c r="G23" s="26"/>
      <c r="H23" s="25"/>
      <c r="I23" s="25"/>
      <c r="J23" s="25"/>
      <c r="K23" s="25"/>
      <c r="L23" s="25"/>
      <c r="M23" s="25"/>
      <c r="N23" s="25"/>
      <c r="O23" s="25"/>
      <c r="P23" s="25"/>
      <c r="Q23" s="27"/>
    </row>
    <row r="24" spans="2:17" x14ac:dyDescent="0.25">
      <c r="B24" s="6"/>
      <c r="C24" s="6"/>
      <c r="D24" s="6"/>
      <c r="E24" s="6"/>
      <c r="F24" s="6"/>
      <c r="G24" s="23"/>
      <c r="H24" s="6"/>
      <c r="I24" s="6"/>
      <c r="J24" s="6"/>
      <c r="K24" s="6"/>
      <c r="L24" s="6"/>
      <c r="M24" s="6"/>
      <c r="N24" s="6"/>
      <c r="O24" s="6"/>
      <c r="P24" s="6"/>
      <c r="Q24" s="6"/>
    </row>
    <row r="25" spans="2:17" x14ac:dyDescent="0.25">
      <c r="B25" s="6"/>
      <c r="C25" s="6"/>
      <c r="D25" s="6"/>
      <c r="E25" s="6"/>
      <c r="F25" s="6"/>
      <c r="G25" s="23"/>
      <c r="H25" s="6"/>
      <c r="I25" s="6"/>
      <c r="J25" s="6"/>
      <c r="K25" s="6"/>
      <c r="L25" s="6"/>
      <c r="M25" s="6"/>
      <c r="N25" s="6"/>
      <c r="O25" s="6"/>
      <c r="P25" s="6"/>
      <c r="Q25" s="6"/>
    </row>
    <row r="26" spans="2:17" x14ac:dyDescent="0.25">
      <c r="B26" s="6"/>
      <c r="C26" s="6"/>
      <c r="D26" s="6"/>
      <c r="E26" s="6"/>
      <c r="F26" s="6"/>
      <c r="G26" s="23"/>
      <c r="H26" s="6"/>
      <c r="I26" s="6"/>
      <c r="J26" s="6"/>
      <c r="K26" s="6"/>
      <c r="L26" s="6"/>
      <c r="M26" s="6"/>
      <c r="N26" s="6"/>
      <c r="O26" s="6"/>
      <c r="P26" s="6"/>
      <c r="Q26" s="6"/>
    </row>
    <row r="27" spans="2:17" x14ac:dyDescent="0.25">
      <c r="B27" s="6"/>
      <c r="C27" s="6"/>
      <c r="D27" s="6"/>
      <c r="E27" s="6"/>
      <c r="F27" s="6"/>
      <c r="G27" s="6"/>
      <c r="H27" s="6"/>
      <c r="I27" s="6"/>
      <c r="J27" s="6"/>
      <c r="K27" s="6"/>
      <c r="L27" s="6"/>
      <c r="M27" s="6"/>
      <c r="N27" s="6"/>
      <c r="O27" s="6"/>
      <c r="P27" s="6"/>
      <c r="Q27" s="6"/>
    </row>
    <row r="28" spans="2:17" x14ac:dyDescent="0.25">
      <c r="B28" s="6"/>
      <c r="C28" s="6"/>
      <c r="D28" s="6"/>
      <c r="E28" s="6"/>
      <c r="F28" s="6"/>
      <c r="G28" s="6"/>
      <c r="H28" s="6"/>
      <c r="I28" s="6"/>
      <c r="J28" s="6"/>
      <c r="K28" s="6"/>
      <c r="L28" s="6"/>
      <c r="M28" s="6"/>
      <c r="N28" s="6"/>
      <c r="O28" s="6"/>
      <c r="P28" s="6"/>
      <c r="Q28" s="6"/>
    </row>
    <row r="29" spans="2:17" x14ac:dyDescent="0.25">
      <c r="B29" s="6"/>
      <c r="C29" s="6"/>
      <c r="D29" s="6"/>
      <c r="E29" s="6"/>
      <c r="F29" s="6"/>
      <c r="G29" s="6"/>
      <c r="H29" s="6"/>
      <c r="I29" s="6"/>
      <c r="J29" s="6"/>
      <c r="K29" s="6"/>
      <c r="L29" s="6"/>
      <c r="M29" s="6"/>
      <c r="N29" s="6"/>
      <c r="O29" s="6"/>
      <c r="P29" s="6"/>
      <c r="Q29" s="6"/>
    </row>
    <row r="30" spans="2:17" x14ac:dyDescent="0.25">
      <c r="B30" s="6"/>
      <c r="C30" s="6"/>
      <c r="D30" s="6"/>
      <c r="E30" s="6"/>
      <c r="F30" s="6"/>
      <c r="G30" s="6"/>
      <c r="H30" s="6"/>
      <c r="I30" s="6"/>
      <c r="J30" s="6"/>
      <c r="K30" s="6"/>
      <c r="L30" s="6"/>
      <c r="M30" s="6"/>
      <c r="N30" s="6"/>
      <c r="O30" s="6"/>
      <c r="P30" s="6"/>
      <c r="Q30" s="6"/>
    </row>
    <row r="31" spans="2:17" x14ac:dyDescent="0.25">
      <c r="B31" s="6"/>
      <c r="C31" s="6"/>
      <c r="D31" s="6"/>
      <c r="E31" s="6"/>
      <c r="F31" s="6"/>
      <c r="G31" s="6"/>
      <c r="H31" s="6"/>
      <c r="I31" s="6"/>
      <c r="J31" s="6"/>
      <c r="K31" s="6"/>
      <c r="L31" s="6"/>
      <c r="M31" s="6"/>
      <c r="N31" s="6"/>
      <c r="O31" s="6"/>
      <c r="P31" s="6"/>
      <c r="Q31" s="6"/>
    </row>
    <row r="32" spans="2:17" x14ac:dyDescent="0.25">
      <c r="B32" s="6"/>
      <c r="C32" s="6"/>
      <c r="D32" s="6"/>
      <c r="E32" s="6"/>
      <c r="F32" s="6"/>
      <c r="G32" s="6"/>
      <c r="H32" s="6"/>
      <c r="I32" s="6"/>
      <c r="J32" s="6"/>
      <c r="K32" s="6"/>
      <c r="L32" s="6"/>
      <c r="M32" s="6"/>
      <c r="N32" s="6"/>
      <c r="O32" s="6"/>
      <c r="P32" s="6"/>
      <c r="Q32" s="6"/>
    </row>
  </sheetData>
  <mergeCells count="11">
    <mergeCell ref="D4:F4"/>
    <mergeCell ref="D6:F6"/>
    <mergeCell ref="E7:L7"/>
    <mergeCell ref="E8:L8"/>
    <mergeCell ref="C16:C17"/>
    <mergeCell ref="D16:O17"/>
    <mergeCell ref="D10:O10"/>
    <mergeCell ref="C11:C12"/>
    <mergeCell ref="D11:O12"/>
    <mergeCell ref="C14:C15"/>
    <mergeCell ref="D14:O1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3"/>
  <sheetViews>
    <sheetView zoomScale="90" zoomScaleNormal="90" workbookViewId="0"/>
  </sheetViews>
  <sheetFormatPr defaultRowHeight="15" x14ac:dyDescent="0.25"/>
  <cols>
    <col min="1" max="1" width="3.7109375" style="1" customWidth="1"/>
    <col min="2" max="2" width="3.42578125" style="1" customWidth="1"/>
    <col min="3" max="3" width="27.7109375" style="1" customWidth="1"/>
    <col min="4" max="8" width="10.7109375" style="1" customWidth="1"/>
    <col min="9" max="17" width="9.140625" style="1"/>
    <col min="18" max="18" width="3.140625" style="1" customWidth="1"/>
    <col min="19" max="16384" width="9.140625" style="1"/>
  </cols>
  <sheetData>
    <row r="1" spans="2:18" ht="15.75" thickBot="1" x14ac:dyDescent="0.3"/>
    <row r="2" spans="2:18" ht="26.25" x14ac:dyDescent="0.4">
      <c r="B2" s="2" t="s">
        <v>26</v>
      </c>
      <c r="C2" s="3"/>
      <c r="D2" s="3"/>
      <c r="E2" s="3"/>
      <c r="F2" s="3"/>
      <c r="G2" s="3"/>
      <c r="H2" s="3"/>
      <c r="I2" s="3"/>
      <c r="J2" s="3"/>
      <c r="K2" s="3"/>
      <c r="L2" s="3"/>
      <c r="M2" s="3"/>
      <c r="N2" s="3"/>
      <c r="O2" s="3"/>
      <c r="P2" s="3"/>
      <c r="Q2" s="3"/>
      <c r="R2" s="4"/>
    </row>
    <row r="3" spans="2:18" x14ac:dyDescent="0.25">
      <c r="B3" s="5"/>
      <c r="C3" s="6"/>
      <c r="D3" s="6"/>
      <c r="E3" s="6"/>
      <c r="F3" s="6"/>
      <c r="G3" s="6"/>
      <c r="H3" s="6"/>
      <c r="I3" s="6"/>
      <c r="J3" s="6"/>
      <c r="K3" s="6"/>
      <c r="L3" s="6"/>
      <c r="M3" s="6"/>
      <c r="N3" s="6"/>
      <c r="O3" s="6"/>
      <c r="P3" s="6"/>
      <c r="Q3" s="6"/>
      <c r="R3" s="7"/>
    </row>
    <row r="4" spans="2:18" x14ac:dyDescent="0.25">
      <c r="B4" s="5"/>
      <c r="C4" s="8" t="s">
        <v>1</v>
      </c>
      <c r="D4" s="209" t="s">
        <v>26</v>
      </c>
      <c r="E4" s="210"/>
      <c r="F4" s="210"/>
      <c r="G4" s="210"/>
      <c r="H4" s="211"/>
      <c r="I4" s="6"/>
      <c r="J4" s="6"/>
      <c r="K4" s="6"/>
      <c r="L4" s="6"/>
      <c r="M4" s="6"/>
      <c r="N4" s="6"/>
      <c r="O4" s="6"/>
      <c r="P4" s="6"/>
      <c r="Q4" s="6"/>
      <c r="R4" s="7"/>
    </row>
    <row r="5" spans="2:18" x14ac:dyDescent="0.25">
      <c r="B5" s="5"/>
      <c r="C5" s="8" t="s">
        <v>2</v>
      </c>
      <c r="D5" s="9" t="s">
        <v>3</v>
      </c>
      <c r="E5" s="10"/>
      <c r="F5" s="10"/>
      <c r="G5" s="10"/>
      <c r="H5" s="11"/>
      <c r="I5" s="6"/>
      <c r="J5" s="6"/>
      <c r="K5" s="6"/>
      <c r="L5" s="6"/>
      <c r="M5" s="6"/>
      <c r="N5" s="6"/>
      <c r="O5" s="6"/>
      <c r="P5" s="6"/>
      <c r="Q5" s="6"/>
      <c r="R5" s="7"/>
    </row>
    <row r="6" spans="2:18" x14ac:dyDescent="0.25">
      <c r="B6" s="5"/>
      <c r="C6" s="8" t="s">
        <v>4</v>
      </c>
      <c r="D6" s="209" t="s">
        <v>5</v>
      </c>
      <c r="E6" s="210"/>
      <c r="F6" s="210"/>
      <c r="G6" s="210"/>
      <c r="H6" s="211"/>
      <c r="I6" s="6"/>
      <c r="J6" s="6"/>
      <c r="K6" s="6"/>
      <c r="L6" s="6"/>
      <c r="M6" s="6"/>
      <c r="N6" s="6"/>
      <c r="O6" s="6"/>
      <c r="P6" s="6"/>
      <c r="Q6" s="6"/>
      <c r="R6" s="7"/>
    </row>
    <row r="7" spans="2:18" x14ac:dyDescent="0.25">
      <c r="B7" s="5"/>
      <c r="C7" s="8" t="s">
        <v>6</v>
      </c>
      <c r="D7" s="12" t="s">
        <v>9</v>
      </c>
      <c r="E7" s="209" t="s">
        <v>10</v>
      </c>
      <c r="F7" s="210"/>
      <c r="G7" s="210"/>
      <c r="H7" s="210"/>
      <c r="I7" s="210"/>
      <c r="J7" s="210"/>
      <c r="K7" s="210"/>
      <c r="L7" s="211"/>
      <c r="M7" s="6"/>
      <c r="R7" s="7"/>
    </row>
    <row r="8" spans="2:18" x14ac:dyDescent="0.25">
      <c r="B8" s="5"/>
      <c r="C8" s="8" t="s">
        <v>11</v>
      </c>
      <c r="D8" s="12" t="s">
        <v>9</v>
      </c>
      <c r="E8" s="209" t="s">
        <v>13</v>
      </c>
      <c r="F8" s="210"/>
      <c r="G8" s="210"/>
      <c r="H8" s="210"/>
      <c r="I8" s="210"/>
      <c r="J8" s="210"/>
      <c r="K8" s="210"/>
      <c r="L8" s="211"/>
      <c r="M8" s="6"/>
      <c r="R8" s="7"/>
    </row>
    <row r="9" spans="2:18" x14ac:dyDescent="0.25">
      <c r="B9" s="5"/>
      <c r="C9" s="6"/>
      <c r="D9" s="6"/>
      <c r="E9" s="6"/>
      <c r="F9" s="6"/>
      <c r="G9" s="6"/>
      <c r="H9" s="6"/>
      <c r="I9" s="6"/>
      <c r="J9" s="6"/>
      <c r="K9" s="6"/>
      <c r="L9" s="6"/>
      <c r="M9" s="6"/>
      <c r="N9" s="6"/>
      <c r="O9" s="6"/>
      <c r="P9" s="6"/>
      <c r="Q9" s="6"/>
      <c r="R9" s="7"/>
    </row>
    <row r="10" spans="2:18" x14ac:dyDescent="0.25">
      <c r="B10" s="5"/>
      <c r="C10" s="14" t="s">
        <v>14</v>
      </c>
      <c r="D10" s="219" t="s">
        <v>15</v>
      </c>
      <c r="E10" s="220"/>
      <c r="F10" s="220"/>
      <c r="G10" s="220"/>
      <c r="H10" s="220"/>
      <c r="I10" s="220"/>
      <c r="J10" s="220"/>
      <c r="K10" s="220"/>
      <c r="L10" s="220"/>
      <c r="M10" s="220"/>
      <c r="N10" s="220"/>
      <c r="O10" s="220"/>
      <c r="P10" s="220"/>
      <c r="Q10" s="221"/>
      <c r="R10" s="7"/>
    </row>
    <row r="11" spans="2:18" x14ac:dyDescent="0.25">
      <c r="B11" s="5"/>
      <c r="C11" s="217" t="s">
        <v>16</v>
      </c>
      <c r="D11" s="218" t="s">
        <v>27</v>
      </c>
      <c r="E11" s="216"/>
      <c r="F11" s="216"/>
      <c r="G11" s="216"/>
      <c r="H11" s="216"/>
      <c r="I11" s="216"/>
      <c r="J11" s="216"/>
      <c r="K11" s="216"/>
      <c r="L11" s="216"/>
      <c r="M11" s="216"/>
      <c r="N11" s="216"/>
      <c r="O11" s="216"/>
      <c r="P11" s="216"/>
      <c r="Q11" s="216"/>
      <c r="R11" s="7"/>
    </row>
    <row r="12" spans="2:18" x14ac:dyDescent="0.25">
      <c r="B12" s="5"/>
      <c r="C12" s="217"/>
      <c r="D12" s="216"/>
      <c r="E12" s="216"/>
      <c r="F12" s="216"/>
      <c r="G12" s="216"/>
      <c r="H12" s="216"/>
      <c r="I12" s="216"/>
      <c r="J12" s="216"/>
      <c r="K12" s="216"/>
      <c r="L12" s="216"/>
      <c r="M12" s="216"/>
      <c r="N12" s="216"/>
      <c r="O12" s="216"/>
      <c r="P12" s="216"/>
      <c r="Q12" s="216"/>
      <c r="R12" s="7"/>
    </row>
    <row r="13" spans="2:18" x14ac:dyDescent="0.25">
      <c r="B13" s="5"/>
      <c r="C13" s="6"/>
      <c r="D13" s="6"/>
      <c r="E13" s="6"/>
      <c r="F13" s="6"/>
      <c r="G13" s="6"/>
      <c r="H13" s="6"/>
      <c r="I13" s="6"/>
      <c r="J13" s="6"/>
      <c r="K13" s="6"/>
      <c r="L13" s="6"/>
      <c r="M13" s="6"/>
      <c r="N13" s="6"/>
      <c r="O13" s="6"/>
      <c r="P13" s="6"/>
      <c r="Q13" s="6"/>
      <c r="R13" s="7"/>
    </row>
    <row r="14" spans="2:18" x14ac:dyDescent="0.25">
      <c r="B14" s="5"/>
      <c r="C14" s="213" t="s">
        <v>18</v>
      </c>
      <c r="D14" s="216" t="s">
        <v>28</v>
      </c>
      <c r="E14" s="216"/>
      <c r="F14" s="216"/>
      <c r="G14" s="216"/>
      <c r="H14" s="216"/>
      <c r="I14" s="216"/>
      <c r="J14" s="216"/>
      <c r="K14" s="216"/>
      <c r="L14" s="216"/>
      <c r="M14" s="216"/>
      <c r="N14" s="216"/>
      <c r="O14" s="216"/>
      <c r="P14" s="216"/>
      <c r="Q14" s="216"/>
      <c r="R14" s="7"/>
    </row>
    <row r="15" spans="2:18" x14ac:dyDescent="0.25">
      <c r="B15" s="5"/>
      <c r="C15" s="214"/>
      <c r="D15" s="216"/>
      <c r="E15" s="216"/>
      <c r="F15" s="216"/>
      <c r="G15" s="216"/>
      <c r="H15" s="216"/>
      <c r="I15" s="216"/>
      <c r="J15" s="216"/>
      <c r="K15" s="216"/>
      <c r="L15" s="216"/>
      <c r="M15" s="216"/>
      <c r="N15" s="216"/>
      <c r="O15" s="216"/>
      <c r="P15" s="216"/>
      <c r="Q15" s="216"/>
      <c r="R15" s="7"/>
    </row>
    <row r="16" spans="2:18" x14ac:dyDescent="0.25">
      <c r="B16" s="5"/>
      <c r="C16" s="213" t="s">
        <v>20</v>
      </c>
      <c r="D16" s="215" t="s">
        <v>21</v>
      </c>
      <c r="E16" s="215"/>
      <c r="F16" s="215"/>
      <c r="G16" s="215"/>
      <c r="H16" s="215"/>
      <c r="I16" s="215"/>
      <c r="J16" s="215"/>
      <c r="K16" s="215"/>
      <c r="L16" s="215"/>
      <c r="M16" s="215"/>
      <c r="N16" s="215"/>
      <c r="O16" s="215"/>
      <c r="P16" s="215"/>
      <c r="Q16" s="215"/>
      <c r="R16" s="7"/>
    </row>
    <row r="17" spans="2:18" x14ac:dyDescent="0.25">
      <c r="B17" s="5"/>
      <c r="C17" s="214"/>
      <c r="D17" s="215"/>
      <c r="E17" s="215"/>
      <c r="F17" s="215"/>
      <c r="G17" s="215"/>
      <c r="H17" s="215"/>
      <c r="I17" s="215"/>
      <c r="J17" s="215"/>
      <c r="K17" s="215"/>
      <c r="L17" s="215"/>
      <c r="M17" s="215"/>
      <c r="N17" s="215"/>
      <c r="O17" s="215"/>
      <c r="P17" s="215"/>
      <c r="Q17" s="215"/>
      <c r="R17" s="7"/>
    </row>
    <row r="18" spans="2:18" x14ac:dyDescent="0.25">
      <c r="B18" s="5"/>
      <c r="C18" s="6"/>
      <c r="D18" s="6"/>
      <c r="E18" s="6"/>
      <c r="F18" s="6"/>
      <c r="G18" s="6"/>
      <c r="H18" s="6"/>
      <c r="I18" s="6"/>
      <c r="J18" s="6"/>
      <c r="K18" s="6"/>
      <c r="L18" s="6"/>
      <c r="M18" s="6"/>
      <c r="N18" s="6"/>
      <c r="O18" s="6"/>
      <c r="P18" s="6"/>
      <c r="Q18" s="6"/>
      <c r="R18" s="7"/>
    </row>
    <row r="19" spans="2:18" x14ac:dyDescent="0.25">
      <c r="B19" s="5"/>
      <c r="C19" s="12" t="s">
        <v>22</v>
      </c>
      <c r="D19" s="15">
        <v>2009</v>
      </c>
      <c r="E19" s="12">
        <v>2010</v>
      </c>
      <c r="F19" s="15">
        <v>2011</v>
      </c>
      <c r="G19" s="12">
        <v>2012</v>
      </c>
      <c r="H19" s="12">
        <v>2013</v>
      </c>
      <c r="I19" s="6"/>
      <c r="J19" s="162"/>
      <c r="K19" s="162"/>
      <c r="L19" s="162"/>
      <c r="M19" s="162"/>
      <c r="N19" s="162"/>
      <c r="O19" s="162"/>
      <c r="P19" s="162"/>
      <c r="Q19" s="162"/>
      <c r="R19" s="7"/>
    </row>
    <row r="20" spans="2:18" ht="15" customHeight="1" x14ac:dyDescent="0.25">
      <c r="B20" s="5"/>
      <c r="C20" s="16" t="s">
        <v>29</v>
      </c>
      <c r="D20" s="20">
        <f>SUM(D21:D22)</f>
        <v>117.22</v>
      </c>
      <c r="E20" s="20">
        <f t="shared" ref="E20:F20" si="0">SUM(E21:E22)</f>
        <v>113.5</v>
      </c>
      <c r="F20" s="20">
        <f t="shared" si="0"/>
        <v>96.97</v>
      </c>
      <c r="G20" s="20">
        <f>SUM(G21:G22)</f>
        <v>99.495499999999993</v>
      </c>
      <c r="H20" s="20">
        <f>SUM(H21:H22)</f>
        <v>105.02</v>
      </c>
      <c r="I20" s="28"/>
      <c r="J20" s="21"/>
      <c r="K20" s="21"/>
      <c r="L20" s="21"/>
      <c r="M20" s="21"/>
      <c r="N20" s="21"/>
      <c r="O20" s="21"/>
      <c r="P20" s="21"/>
      <c r="Q20" s="21"/>
      <c r="R20" s="7"/>
    </row>
    <row r="21" spans="2:18" ht="15" customHeight="1" x14ac:dyDescent="0.25">
      <c r="B21" s="5"/>
      <c r="C21" s="16" t="s">
        <v>30</v>
      </c>
      <c r="D21" s="29">
        <v>71.97</v>
      </c>
      <c r="E21" s="29">
        <v>73.290000000000006</v>
      </c>
      <c r="F21" s="29">
        <v>57.93</v>
      </c>
      <c r="G21" s="29">
        <v>62.993400000000001</v>
      </c>
      <c r="H21" s="29">
        <v>69.989999999999995</v>
      </c>
      <c r="I21" s="28"/>
      <c r="J21" s="21"/>
      <c r="K21" s="21"/>
      <c r="L21" s="21"/>
      <c r="M21" s="21"/>
      <c r="N21" s="21"/>
      <c r="O21" s="21"/>
      <c r="P21" s="21"/>
      <c r="Q21" s="21"/>
      <c r="R21" s="7"/>
    </row>
    <row r="22" spans="2:18" ht="15.75" customHeight="1" x14ac:dyDescent="0.25">
      <c r="B22" s="5"/>
      <c r="C22" s="16" t="s">
        <v>31</v>
      </c>
      <c r="D22" s="29">
        <v>45.25</v>
      </c>
      <c r="E22" s="29">
        <v>40.21</v>
      </c>
      <c r="F22" s="29">
        <v>39.04</v>
      </c>
      <c r="G22" s="29">
        <v>36.502099999999999</v>
      </c>
      <c r="H22" s="29">
        <v>35.03</v>
      </c>
      <c r="I22" s="28"/>
      <c r="J22" s="21"/>
      <c r="K22" s="21"/>
      <c r="L22" s="21"/>
      <c r="M22" s="21"/>
      <c r="N22" s="21"/>
      <c r="O22" s="21"/>
      <c r="P22" s="21"/>
      <c r="Q22" s="21"/>
      <c r="R22" s="7"/>
    </row>
    <row r="23" spans="2:18" x14ac:dyDescent="0.25">
      <c r="B23" s="5"/>
      <c r="C23" s="16" t="s">
        <v>32</v>
      </c>
      <c r="D23" s="20">
        <f>SUM(D24:D25)</f>
        <v>25.52</v>
      </c>
      <c r="E23" s="20">
        <f t="shared" ref="E23:F23" si="1">SUM(E24:E25)</f>
        <v>21.759999999999998</v>
      </c>
      <c r="F23" s="20">
        <f t="shared" si="1"/>
        <v>5.0600000000000005</v>
      </c>
      <c r="G23" s="20">
        <f>SUM(G24:G25)</f>
        <v>0.27650000000000002</v>
      </c>
      <c r="H23" s="20">
        <f>SUM(H24:H25)</f>
        <v>0</v>
      </c>
      <c r="I23" s="28"/>
      <c r="J23" s="21"/>
      <c r="K23" s="21"/>
      <c r="L23" s="21"/>
      <c r="M23" s="21"/>
      <c r="N23" s="21"/>
      <c r="O23" s="21"/>
      <c r="P23" s="21"/>
      <c r="Q23" s="21"/>
      <c r="R23" s="7"/>
    </row>
    <row r="24" spans="2:18" x14ac:dyDescent="0.25">
      <c r="B24" s="5"/>
      <c r="C24" s="16" t="s">
        <v>30</v>
      </c>
      <c r="D24" s="17">
        <v>17.55</v>
      </c>
      <c r="E24" s="17">
        <v>16.239999999999998</v>
      </c>
      <c r="F24" s="17">
        <v>3.72</v>
      </c>
      <c r="G24" s="17">
        <v>0.27650000000000002</v>
      </c>
      <c r="H24" s="164" t="s">
        <v>33</v>
      </c>
      <c r="I24" s="28"/>
      <c r="J24" s="21"/>
      <c r="K24" s="21"/>
      <c r="L24" s="21"/>
      <c r="M24" s="21"/>
      <c r="N24" s="21"/>
      <c r="O24" s="21"/>
      <c r="P24" s="21"/>
      <c r="Q24" s="21"/>
      <c r="R24" s="7"/>
    </row>
    <row r="25" spans="2:18" x14ac:dyDescent="0.25">
      <c r="B25" s="5"/>
      <c r="C25" s="16" t="s">
        <v>31</v>
      </c>
      <c r="D25" s="17">
        <v>7.97</v>
      </c>
      <c r="E25" s="17">
        <v>5.52</v>
      </c>
      <c r="F25" s="17">
        <v>1.34</v>
      </c>
      <c r="G25" s="17">
        <v>0</v>
      </c>
      <c r="H25" s="165" t="s">
        <v>33</v>
      </c>
      <c r="I25" s="28"/>
      <c r="J25" s="21"/>
      <c r="K25" s="21"/>
      <c r="L25" s="21"/>
      <c r="M25" s="21"/>
      <c r="N25" s="21"/>
      <c r="O25" s="21"/>
      <c r="P25" s="21"/>
      <c r="Q25" s="21"/>
      <c r="R25" s="7"/>
    </row>
    <row r="26" spans="2:18" x14ac:dyDescent="0.25">
      <c r="B26" s="5"/>
      <c r="C26" s="16" t="s">
        <v>34</v>
      </c>
      <c r="D26" s="20">
        <f>SUM(D27:D28)</f>
        <v>399.37</v>
      </c>
      <c r="E26" s="20">
        <f t="shared" ref="E26:F26" si="2">SUM(E27:E28)</f>
        <v>418.58000000000004</v>
      </c>
      <c r="F26" s="20">
        <f t="shared" si="2"/>
        <v>424.3</v>
      </c>
      <c r="G26" s="20">
        <f>SUM(G27:G28)</f>
        <v>443.1626</v>
      </c>
      <c r="H26" s="20">
        <f>SUM(H27:H28)</f>
        <v>452.47</v>
      </c>
      <c r="I26" s="28"/>
      <c r="J26" s="21"/>
      <c r="K26" s="21"/>
      <c r="L26" s="21"/>
      <c r="M26" s="21"/>
      <c r="N26" s="21"/>
      <c r="O26" s="21"/>
      <c r="P26" s="21"/>
      <c r="Q26" s="21"/>
      <c r="R26" s="7"/>
    </row>
    <row r="27" spans="2:18" x14ac:dyDescent="0.25">
      <c r="B27" s="5"/>
      <c r="C27" s="16" t="s">
        <v>30</v>
      </c>
      <c r="D27" s="29">
        <v>223.71</v>
      </c>
      <c r="E27" s="29">
        <v>238.71</v>
      </c>
      <c r="F27" s="29">
        <v>250.06</v>
      </c>
      <c r="G27" s="29">
        <v>261.75510000000003</v>
      </c>
      <c r="H27" s="29">
        <v>269.45</v>
      </c>
      <c r="I27" s="28"/>
      <c r="J27" s="21"/>
      <c r="K27" s="21"/>
      <c r="L27" s="21"/>
      <c r="M27" s="21"/>
      <c r="N27" s="21"/>
      <c r="O27" s="21"/>
      <c r="P27" s="21"/>
      <c r="Q27" s="21"/>
      <c r="R27" s="7"/>
    </row>
    <row r="28" spans="2:18" x14ac:dyDescent="0.25">
      <c r="B28" s="5"/>
      <c r="C28" s="16" t="s">
        <v>31</v>
      </c>
      <c r="D28" s="29">
        <v>175.66</v>
      </c>
      <c r="E28" s="29">
        <v>179.87</v>
      </c>
      <c r="F28" s="29">
        <v>174.24</v>
      </c>
      <c r="G28" s="29">
        <v>181.4075</v>
      </c>
      <c r="H28" s="29">
        <v>183.02</v>
      </c>
      <c r="I28" s="28"/>
      <c r="J28" s="21"/>
      <c r="K28" s="21"/>
      <c r="L28" s="21"/>
      <c r="M28" s="21"/>
      <c r="N28" s="21"/>
      <c r="O28" s="21"/>
      <c r="P28" s="21"/>
      <c r="Q28" s="21"/>
      <c r="R28" s="7"/>
    </row>
    <row r="29" spans="2:18" x14ac:dyDescent="0.25">
      <c r="B29" s="5"/>
      <c r="C29" s="16" t="s">
        <v>35</v>
      </c>
      <c r="D29" s="20">
        <f>SUM(D30:D31)</f>
        <v>2488.88</v>
      </c>
      <c r="E29" s="20">
        <f t="shared" ref="E29:F29" si="3">SUM(E30:E31)</f>
        <v>2642.87</v>
      </c>
      <c r="F29" s="20">
        <f t="shared" si="3"/>
        <v>2437.9300000000003</v>
      </c>
      <c r="G29" s="20">
        <f>SUM(G30:G31)</f>
        <v>2526.6233000000002</v>
      </c>
      <c r="H29" s="20">
        <f>SUM(H30:H31)</f>
        <v>2565.19</v>
      </c>
      <c r="I29" s="28"/>
      <c r="J29" s="21"/>
      <c r="K29" s="21"/>
      <c r="L29" s="21"/>
      <c r="M29" s="21"/>
      <c r="N29" s="21"/>
      <c r="O29" s="21"/>
      <c r="P29" s="21"/>
      <c r="Q29" s="21"/>
      <c r="R29" s="7"/>
    </row>
    <row r="30" spans="2:18" x14ac:dyDescent="0.25">
      <c r="B30" s="5"/>
      <c r="C30" s="16" t="s">
        <v>30</v>
      </c>
      <c r="D30" s="29">
        <v>1430.61</v>
      </c>
      <c r="E30" s="29">
        <v>1519.58</v>
      </c>
      <c r="F30" s="29">
        <v>1407.05</v>
      </c>
      <c r="G30" s="29">
        <v>1469.7463</v>
      </c>
      <c r="H30" s="29">
        <v>1501.43</v>
      </c>
      <c r="I30" s="28"/>
      <c r="J30" s="21"/>
      <c r="K30" s="21"/>
      <c r="L30" s="21"/>
      <c r="M30" s="21"/>
      <c r="N30" s="21"/>
      <c r="O30" s="21"/>
      <c r="P30" s="21"/>
      <c r="Q30" s="21"/>
      <c r="R30" s="7"/>
    </row>
    <row r="31" spans="2:18" x14ac:dyDescent="0.25">
      <c r="B31" s="5"/>
      <c r="C31" s="16" t="s">
        <v>31</v>
      </c>
      <c r="D31" s="29">
        <v>1058.27</v>
      </c>
      <c r="E31" s="29">
        <v>1123.29</v>
      </c>
      <c r="F31" s="29">
        <v>1030.8800000000001</v>
      </c>
      <c r="G31" s="29">
        <v>1056.877</v>
      </c>
      <c r="H31" s="29">
        <v>1063.76</v>
      </c>
      <c r="I31" s="28"/>
      <c r="J31" s="21"/>
      <c r="K31" s="21"/>
      <c r="L31" s="21"/>
      <c r="M31" s="21"/>
      <c r="N31" s="21"/>
      <c r="O31" s="21"/>
      <c r="P31" s="21"/>
      <c r="Q31" s="21"/>
      <c r="R31" s="7"/>
    </row>
    <row r="32" spans="2:18" x14ac:dyDescent="0.25">
      <c r="B32" s="5"/>
      <c r="C32" s="16" t="s">
        <v>36</v>
      </c>
      <c r="D32" s="20">
        <f>SUM(D33:D34)</f>
        <v>64.069999999999993</v>
      </c>
      <c r="E32" s="20">
        <f t="shared" ref="E32:F32" si="4">SUM(E33:E34)</f>
        <v>64.64</v>
      </c>
      <c r="F32" s="20">
        <f t="shared" si="4"/>
        <v>56.66</v>
      </c>
      <c r="G32" s="20">
        <f>SUM(G33:G34)</f>
        <v>55.204800000000006</v>
      </c>
      <c r="H32" s="20">
        <f>SUM(H33:H34)</f>
        <v>63.29</v>
      </c>
      <c r="I32" s="28"/>
      <c r="J32" s="21"/>
      <c r="K32" s="21"/>
      <c r="L32" s="21"/>
      <c r="M32" s="21"/>
      <c r="N32" s="21"/>
      <c r="O32" s="21"/>
      <c r="P32" s="21"/>
      <c r="Q32" s="21"/>
      <c r="R32" s="7"/>
    </row>
    <row r="33" spans="2:18" x14ac:dyDescent="0.25">
      <c r="B33" s="5"/>
      <c r="C33" s="16" t="s">
        <v>30</v>
      </c>
      <c r="D33" s="29">
        <v>38.49</v>
      </c>
      <c r="E33" s="29">
        <v>42.25</v>
      </c>
      <c r="F33" s="29">
        <v>38.14</v>
      </c>
      <c r="G33" s="29">
        <v>37.364400000000003</v>
      </c>
      <c r="H33" s="29">
        <v>41.19</v>
      </c>
      <c r="I33" s="28"/>
      <c r="J33" s="6"/>
      <c r="K33" s="6"/>
      <c r="L33" s="6"/>
      <c r="M33" s="6"/>
      <c r="N33" s="6"/>
      <c r="O33" s="6"/>
      <c r="P33" s="6"/>
      <c r="Q33" s="6"/>
      <c r="R33" s="7"/>
    </row>
    <row r="34" spans="2:18" x14ac:dyDescent="0.25">
      <c r="B34" s="5"/>
      <c r="C34" s="16" t="s">
        <v>31</v>
      </c>
      <c r="D34" s="29">
        <v>25.58</v>
      </c>
      <c r="E34" s="29">
        <v>22.39</v>
      </c>
      <c r="F34" s="29">
        <v>18.52</v>
      </c>
      <c r="G34" s="29">
        <v>17.840399999999999</v>
      </c>
      <c r="H34" s="29">
        <v>22.1</v>
      </c>
      <c r="I34" s="28"/>
      <c r="J34" s="162"/>
      <c r="K34" s="162"/>
      <c r="L34" s="162"/>
      <c r="M34" s="162"/>
      <c r="N34" s="162"/>
      <c r="O34" s="162"/>
      <c r="P34" s="162"/>
      <c r="Q34" s="162"/>
      <c r="R34" s="7"/>
    </row>
    <row r="35" spans="2:18" ht="15" customHeight="1" x14ac:dyDescent="0.25">
      <c r="B35" s="5"/>
      <c r="C35" s="16" t="s">
        <v>37</v>
      </c>
      <c r="D35" s="20">
        <f>SUM(D36:D37)</f>
        <v>46.53</v>
      </c>
      <c r="E35" s="20">
        <f t="shared" ref="E35:F35" si="5">SUM(E36:E37)</f>
        <v>51.77</v>
      </c>
      <c r="F35" s="20">
        <f t="shared" si="5"/>
        <v>55.86</v>
      </c>
      <c r="G35" s="20">
        <f>SUM(G36:G37)</f>
        <v>52.285800000000002</v>
      </c>
      <c r="H35" s="20">
        <f>SUM(H36:H37)</f>
        <v>52.16</v>
      </c>
      <c r="I35" s="28"/>
      <c r="J35" s="21"/>
      <c r="K35" s="21"/>
      <c r="L35" s="21"/>
      <c r="M35" s="21"/>
      <c r="N35" s="21"/>
      <c r="O35" s="21"/>
      <c r="P35" s="21"/>
      <c r="Q35" s="21"/>
      <c r="R35" s="7"/>
    </row>
    <row r="36" spans="2:18" x14ac:dyDescent="0.25">
      <c r="B36" s="5"/>
      <c r="C36" s="16" t="s">
        <v>30</v>
      </c>
      <c r="D36" s="29">
        <v>24.47</v>
      </c>
      <c r="E36" s="29">
        <v>32.31</v>
      </c>
      <c r="F36" s="29">
        <v>38.659999999999997</v>
      </c>
      <c r="G36" s="29">
        <v>35.1843</v>
      </c>
      <c r="H36" s="29">
        <v>35.65</v>
      </c>
      <c r="I36" s="28"/>
      <c r="J36" s="21"/>
      <c r="K36" s="21"/>
      <c r="L36" s="21"/>
      <c r="M36" s="21"/>
      <c r="N36" s="21"/>
      <c r="O36" s="21"/>
      <c r="P36" s="21"/>
      <c r="Q36" s="21"/>
      <c r="R36" s="7"/>
    </row>
    <row r="37" spans="2:18" x14ac:dyDescent="0.25">
      <c r="B37" s="5"/>
      <c r="C37" s="16" t="s">
        <v>31</v>
      </c>
      <c r="D37" s="29">
        <v>22.06</v>
      </c>
      <c r="E37" s="29">
        <v>19.46</v>
      </c>
      <c r="F37" s="29">
        <v>17.2</v>
      </c>
      <c r="G37" s="29">
        <v>17.101500000000001</v>
      </c>
      <c r="H37" s="29">
        <v>16.510000000000002</v>
      </c>
      <c r="I37" s="28"/>
      <c r="J37" s="21"/>
      <c r="K37" s="21"/>
      <c r="L37" s="21"/>
      <c r="M37" s="21"/>
      <c r="N37" s="21"/>
      <c r="O37" s="21"/>
      <c r="P37" s="21"/>
      <c r="Q37" s="21"/>
      <c r="R37" s="7"/>
    </row>
    <row r="38" spans="2:18" x14ac:dyDescent="0.25">
      <c r="B38" s="5"/>
      <c r="C38" s="16" t="s">
        <v>38</v>
      </c>
      <c r="D38" s="20">
        <f>SUM(D39:D40)</f>
        <v>16.89</v>
      </c>
      <c r="E38" s="20">
        <f t="shared" ref="E38:F38" si="6">SUM(E39:E40)</f>
        <v>22.53</v>
      </c>
      <c r="F38" s="20">
        <f t="shared" si="6"/>
        <v>23.05</v>
      </c>
      <c r="G38" s="20">
        <f>SUM(G39:G40)</f>
        <v>25.6233</v>
      </c>
      <c r="H38" s="20">
        <f>SUM(H39:H40)</f>
        <v>29.75</v>
      </c>
      <c r="I38" s="28"/>
      <c r="J38" s="21"/>
      <c r="K38" s="21"/>
      <c r="L38" s="21"/>
      <c r="M38" s="21"/>
      <c r="N38" s="21"/>
      <c r="O38" s="21"/>
      <c r="P38" s="21"/>
      <c r="Q38" s="21"/>
      <c r="R38" s="7"/>
    </row>
    <row r="39" spans="2:18" x14ac:dyDescent="0.25">
      <c r="B39" s="5"/>
      <c r="C39" s="16" t="s">
        <v>30</v>
      </c>
      <c r="D39" s="29">
        <v>15.07</v>
      </c>
      <c r="E39" s="29">
        <v>18.46</v>
      </c>
      <c r="F39" s="29">
        <v>19.66</v>
      </c>
      <c r="G39" s="29">
        <v>21.817299999999999</v>
      </c>
      <c r="H39" s="29">
        <v>25.47</v>
      </c>
      <c r="I39" s="28"/>
      <c r="J39" s="163"/>
      <c r="K39" s="163"/>
      <c r="L39" s="163"/>
      <c r="M39" s="163"/>
      <c r="N39" s="163"/>
      <c r="O39" s="163"/>
      <c r="P39" s="163"/>
      <c r="Q39" s="163"/>
      <c r="R39" s="7"/>
    </row>
    <row r="40" spans="2:18" x14ac:dyDescent="0.25">
      <c r="B40" s="5"/>
      <c r="C40" s="16" t="s">
        <v>31</v>
      </c>
      <c r="D40" s="29">
        <v>1.82</v>
      </c>
      <c r="E40" s="29">
        <v>4.07</v>
      </c>
      <c r="F40" s="29">
        <v>3.39</v>
      </c>
      <c r="G40" s="29">
        <v>3.806</v>
      </c>
      <c r="H40" s="29">
        <v>4.28</v>
      </c>
      <c r="I40" s="6"/>
      <c r="J40" s="163"/>
      <c r="K40" s="163"/>
      <c r="L40" s="163"/>
      <c r="M40" s="163"/>
      <c r="N40" s="163"/>
      <c r="O40" s="163"/>
      <c r="P40" s="163"/>
      <c r="Q40" s="163"/>
      <c r="R40" s="7"/>
    </row>
    <row r="41" spans="2:18" x14ac:dyDescent="0.25">
      <c r="B41" s="5"/>
      <c r="C41" s="19" t="s">
        <v>39</v>
      </c>
      <c r="D41" s="20">
        <f>SUM(D21,D24,D27,D30,D33,D36,D39)</f>
        <v>1821.87</v>
      </c>
      <c r="E41" s="20">
        <f t="shared" ref="E41:F42" si="7">SUM(E21,E24,E27,E30,E33,E36,E39)</f>
        <v>1940.84</v>
      </c>
      <c r="F41" s="20">
        <f t="shared" si="7"/>
        <v>1815.2200000000003</v>
      </c>
      <c r="G41" s="20">
        <f>SUM(G21,G24,G27,G30,G33,G36,G39)</f>
        <v>1889.1372999999999</v>
      </c>
      <c r="H41" s="20">
        <f>SUM(H21,H24,H27,H30,H33,H36,H39)</f>
        <v>1943.1800000000003</v>
      </c>
      <c r="I41" s="6"/>
      <c r="J41" s="163"/>
      <c r="K41" s="163"/>
      <c r="L41" s="163"/>
      <c r="M41" s="163"/>
      <c r="N41" s="163"/>
      <c r="O41" s="163"/>
      <c r="P41" s="163"/>
      <c r="Q41" s="163"/>
      <c r="R41" s="7"/>
    </row>
    <row r="42" spans="2:18" x14ac:dyDescent="0.25">
      <c r="B42" s="5"/>
      <c r="C42" s="19" t="s">
        <v>40</v>
      </c>
      <c r="D42" s="20">
        <f>SUM(D22,D25,D28,D31,D34,D37,D40)</f>
        <v>1336.61</v>
      </c>
      <c r="E42" s="20">
        <f t="shared" si="7"/>
        <v>1394.81</v>
      </c>
      <c r="F42" s="20">
        <f t="shared" si="7"/>
        <v>1284.6100000000001</v>
      </c>
      <c r="G42" s="20">
        <f>SUM(G22,G25,G28,G31,G34,G37,G40)</f>
        <v>1313.5345</v>
      </c>
      <c r="H42" s="20">
        <f>SUM(H22,H25,H28,H31,H34,H37,H40)</f>
        <v>1324.6999999999998</v>
      </c>
      <c r="I42" s="6"/>
      <c r="J42" s="163"/>
      <c r="K42" s="163"/>
      <c r="L42" s="163"/>
      <c r="M42" s="163"/>
      <c r="N42" s="163"/>
      <c r="O42" s="163"/>
      <c r="P42" s="163"/>
      <c r="Q42" s="163"/>
      <c r="R42" s="7"/>
    </row>
    <row r="43" spans="2:18" x14ac:dyDescent="0.25">
      <c r="B43" s="5"/>
      <c r="C43" s="19" t="s">
        <v>41</v>
      </c>
      <c r="D43" s="20">
        <f>SUM(D41:D42)</f>
        <v>3158.4799999999996</v>
      </c>
      <c r="E43" s="20">
        <f t="shared" ref="E43:F43" si="8">SUM(E41:E42)</f>
        <v>3335.6499999999996</v>
      </c>
      <c r="F43" s="20">
        <f t="shared" si="8"/>
        <v>3099.8300000000004</v>
      </c>
      <c r="G43" s="20">
        <f>SUM(G41:G42)</f>
        <v>3202.6718000000001</v>
      </c>
      <c r="H43" s="20">
        <f>SUM(H41:H42)</f>
        <v>3267.88</v>
      </c>
      <c r="I43" s="6"/>
      <c r="J43" s="163"/>
      <c r="K43" s="163"/>
      <c r="L43" s="163"/>
      <c r="M43" s="163"/>
      <c r="N43" s="163"/>
      <c r="O43" s="163"/>
      <c r="P43" s="163"/>
      <c r="Q43" s="163"/>
      <c r="R43" s="7"/>
    </row>
    <row r="44" spans="2:18" ht="15.75" thickBot="1" x14ac:dyDescent="0.3">
      <c r="B44" s="24"/>
      <c r="C44" s="25"/>
      <c r="D44" s="25"/>
      <c r="E44" s="25"/>
      <c r="F44" s="25"/>
      <c r="G44" s="25"/>
      <c r="H44" s="25"/>
      <c r="I44" s="26"/>
      <c r="J44" s="25"/>
      <c r="K44" s="25"/>
      <c r="L44" s="25"/>
      <c r="M44" s="25"/>
      <c r="N44" s="25"/>
      <c r="O44" s="25"/>
      <c r="P44" s="25"/>
      <c r="Q44" s="25"/>
      <c r="R44" s="27"/>
    </row>
    <row r="45" spans="2:18" x14ac:dyDescent="0.25">
      <c r="B45" s="6"/>
      <c r="C45" s="6"/>
      <c r="D45" s="6"/>
      <c r="E45" s="6"/>
      <c r="F45" s="6"/>
      <c r="G45" s="6"/>
      <c r="H45" s="6"/>
      <c r="I45" s="23"/>
      <c r="J45" s="6"/>
      <c r="K45" s="6"/>
      <c r="L45" s="6"/>
      <c r="M45" s="6"/>
      <c r="N45" s="6"/>
      <c r="O45" s="6"/>
      <c r="P45" s="6"/>
      <c r="Q45" s="6"/>
      <c r="R45" s="6"/>
    </row>
    <row r="46" spans="2:18" x14ac:dyDescent="0.25">
      <c r="B46" s="6"/>
      <c r="C46" s="6"/>
      <c r="D46" s="6"/>
      <c r="E46" s="6"/>
      <c r="F46" s="6"/>
      <c r="G46" s="6"/>
      <c r="H46" s="6"/>
      <c r="I46" s="23"/>
      <c r="J46" s="6"/>
      <c r="K46" s="6"/>
      <c r="L46" s="6"/>
      <c r="M46" s="6"/>
      <c r="N46" s="6"/>
      <c r="O46" s="6"/>
      <c r="P46" s="6"/>
      <c r="Q46" s="6"/>
      <c r="R46" s="6"/>
    </row>
    <row r="47" spans="2:18" x14ac:dyDescent="0.25">
      <c r="B47" s="6"/>
      <c r="C47" s="6"/>
      <c r="D47" s="6"/>
      <c r="E47" s="6"/>
      <c r="F47" s="6"/>
      <c r="G47" s="6"/>
      <c r="H47" s="6"/>
      <c r="I47" s="23"/>
      <c r="J47" s="6"/>
      <c r="K47" s="6"/>
      <c r="L47" s="6"/>
      <c r="M47" s="6"/>
      <c r="N47" s="6"/>
      <c r="O47" s="6"/>
      <c r="P47" s="6"/>
      <c r="Q47" s="6"/>
      <c r="R47" s="6"/>
    </row>
    <row r="48" spans="2:18" x14ac:dyDescent="0.25">
      <c r="B48" s="6"/>
      <c r="C48" s="6"/>
      <c r="D48" s="6"/>
      <c r="E48" s="6"/>
      <c r="F48" s="6"/>
      <c r="G48" s="6"/>
      <c r="H48" s="6"/>
      <c r="I48" s="6"/>
      <c r="J48" s="6"/>
      <c r="K48" s="6"/>
      <c r="L48" s="6"/>
      <c r="M48" s="6"/>
      <c r="N48" s="6"/>
      <c r="O48" s="6"/>
      <c r="P48" s="6"/>
      <c r="Q48" s="6"/>
      <c r="R48" s="6"/>
    </row>
    <row r="49" spans="2:18" x14ac:dyDescent="0.25">
      <c r="B49" s="6"/>
      <c r="C49" s="6"/>
      <c r="D49" s="6"/>
      <c r="E49" s="6"/>
      <c r="F49" s="6"/>
      <c r="G49" s="6"/>
      <c r="H49" s="6"/>
      <c r="I49" s="6"/>
      <c r="J49" s="6"/>
      <c r="K49" s="6"/>
      <c r="L49" s="6"/>
      <c r="M49" s="6"/>
      <c r="N49" s="6"/>
      <c r="O49" s="6"/>
      <c r="P49" s="6"/>
      <c r="Q49" s="6"/>
      <c r="R49" s="6"/>
    </row>
    <row r="50" spans="2:18" x14ac:dyDescent="0.25">
      <c r="B50" s="6"/>
      <c r="C50" s="6"/>
      <c r="D50" s="6"/>
      <c r="E50" s="6"/>
      <c r="F50" s="6"/>
      <c r="G50" s="6"/>
      <c r="H50" s="6"/>
      <c r="I50" s="6"/>
      <c r="J50" s="6"/>
      <c r="K50" s="6"/>
      <c r="L50" s="6"/>
      <c r="M50" s="6"/>
      <c r="N50" s="6"/>
      <c r="O50" s="6"/>
      <c r="P50" s="6"/>
      <c r="Q50" s="6"/>
      <c r="R50" s="6"/>
    </row>
    <row r="51" spans="2:18" x14ac:dyDescent="0.25">
      <c r="B51" s="6"/>
      <c r="C51" s="6"/>
      <c r="D51" s="6"/>
      <c r="E51" s="6"/>
      <c r="F51" s="6"/>
      <c r="G51" s="6"/>
      <c r="H51" s="6"/>
      <c r="I51" s="6"/>
      <c r="J51" s="6"/>
      <c r="K51" s="6"/>
      <c r="L51" s="6"/>
      <c r="M51" s="6"/>
      <c r="N51" s="6"/>
      <c r="O51" s="6"/>
      <c r="P51" s="6"/>
      <c r="Q51" s="6"/>
      <c r="R51" s="6"/>
    </row>
    <row r="52" spans="2:18" x14ac:dyDescent="0.25">
      <c r="B52" s="6"/>
      <c r="C52" s="6"/>
      <c r="D52" s="6"/>
      <c r="E52" s="6"/>
      <c r="F52" s="6"/>
      <c r="G52" s="6"/>
      <c r="H52" s="6"/>
      <c r="I52" s="6"/>
      <c r="J52" s="6"/>
      <c r="K52" s="6"/>
      <c r="L52" s="6"/>
      <c r="M52" s="6"/>
      <c r="N52" s="6"/>
      <c r="O52" s="6"/>
      <c r="P52" s="6"/>
      <c r="Q52" s="6"/>
      <c r="R52" s="6"/>
    </row>
    <row r="53" spans="2:18" x14ac:dyDescent="0.25">
      <c r="B53" s="6"/>
      <c r="C53" s="6"/>
      <c r="D53" s="6"/>
      <c r="E53" s="6"/>
      <c r="F53" s="6"/>
      <c r="G53" s="6"/>
      <c r="H53" s="6"/>
      <c r="I53" s="6"/>
      <c r="J53" s="6"/>
      <c r="K53" s="6"/>
      <c r="L53" s="6"/>
      <c r="M53" s="6"/>
      <c r="N53" s="6"/>
      <c r="O53" s="6"/>
      <c r="P53" s="6"/>
      <c r="Q53" s="6"/>
      <c r="R53" s="6"/>
    </row>
  </sheetData>
  <mergeCells count="11">
    <mergeCell ref="D4:H4"/>
    <mergeCell ref="D6:H6"/>
    <mergeCell ref="E7:L7"/>
    <mergeCell ref="E8:L8"/>
    <mergeCell ref="C16:C17"/>
    <mergeCell ref="D16:Q17"/>
    <mergeCell ref="D10:Q10"/>
    <mergeCell ref="C11:C12"/>
    <mergeCell ref="D11:Q12"/>
    <mergeCell ref="C14:C15"/>
    <mergeCell ref="D14:Q1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zoomScale="90" zoomScaleNormal="90" workbookViewId="0"/>
  </sheetViews>
  <sheetFormatPr defaultRowHeight="15" x14ac:dyDescent="0.25"/>
  <cols>
    <col min="1" max="1" width="3.7109375" style="1" customWidth="1"/>
    <col min="2" max="2" width="3.42578125" style="1" customWidth="1"/>
    <col min="3" max="3" width="30.28515625" style="1" customWidth="1"/>
    <col min="4" max="8" width="11.5703125" style="1" customWidth="1"/>
    <col min="9" max="15" width="9.140625" style="1"/>
    <col min="16" max="16" width="3.140625" style="1" customWidth="1"/>
    <col min="17" max="16384" width="9.140625" style="1"/>
  </cols>
  <sheetData>
    <row r="1" spans="2:16" ht="15.75" thickBot="1" x14ac:dyDescent="0.3"/>
    <row r="2" spans="2:16" ht="26.25" x14ac:dyDescent="0.4">
      <c r="B2" s="2" t="s">
        <v>42</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209" t="s">
        <v>42</v>
      </c>
      <c r="E4" s="210"/>
      <c r="F4" s="211"/>
      <c r="G4" s="6"/>
      <c r="H4" s="6"/>
      <c r="I4" s="6"/>
      <c r="J4" s="6"/>
      <c r="K4" s="6"/>
      <c r="L4" s="6"/>
      <c r="M4" s="6"/>
      <c r="N4" s="6"/>
      <c r="O4" s="6"/>
      <c r="P4" s="7"/>
    </row>
    <row r="5" spans="2:16" x14ac:dyDescent="0.25">
      <c r="B5" s="5"/>
      <c r="C5" s="8" t="s">
        <v>2</v>
      </c>
      <c r="D5" s="9" t="s">
        <v>3</v>
      </c>
      <c r="E5" s="10"/>
      <c r="F5" s="11"/>
      <c r="G5" s="6"/>
      <c r="H5" s="6"/>
      <c r="I5" s="6"/>
      <c r="J5" s="6"/>
      <c r="K5" s="6"/>
      <c r="L5" s="6"/>
      <c r="M5" s="6"/>
      <c r="N5" s="6"/>
      <c r="O5" s="6"/>
      <c r="P5" s="7"/>
    </row>
    <row r="6" spans="2:16" x14ac:dyDescent="0.25">
      <c r="B6" s="5"/>
      <c r="C6" s="8" t="s">
        <v>4</v>
      </c>
      <c r="D6" s="209" t="s">
        <v>5</v>
      </c>
      <c r="E6" s="210"/>
      <c r="F6" s="211"/>
      <c r="G6" s="6"/>
      <c r="H6" s="6"/>
      <c r="I6" s="6"/>
      <c r="J6" s="6"/>
      <c r="K6" s="6"/>
      <c r="L6" s="6"/>
      <c r="M6" s="6"/>
      <c r="N6" s="6"/>
      <c r="O6" s="6"/>
      <c r="P6" s="7"/>
    </row>
    <row r="7" spans="2:16" x14ac:dyDescent="0.25">
      <c r="B7" s="5"/>
      <c r="C7" s="8" t="s">
        <v>6</v>
      </c>
      <c r="D7" s="12" t="s">
        <v>9</v>
      </c>
      <c r="E7" s="209" t="s">
        <v>10</v>
      </c>
      <c r="F7" s="210"/>
      <c r="G7" s="210"/>
      <c r="H7" s="210"/>
      <c r="I7" s="210"/>
      <c r="J7" s="210"/>
      <c r="K7" s="210"/>
      <c r="L7" s="211"/>
      <c r="M7" s="6"/>
      <c r="P7" s="7"/>
    </row>
    <row r="8" spans="2:16" x14ac:dyDescent="0.25">
      <c r="B8" s="5"/>
      <c r="C8" s="8" t="s">
        <v>11</v>
      </c>
      <c r="D8" s="12" t="s">
        <v>9</v>
      </c>
      <c r="E8" s="209" t="s">
        <v>13</v>
      </c>
      <c r="F8" s="210"/>
      <c r="G8" s="210"/>
      <c r="H8" s="210"/>
      <c r="I8" s="210"/>
      <c r="J8" s="210"/>
      <c r="K8" s="210"/>
      <c r="L8" s="211"/>
      <c r="M8" s="6"/>
      <c r="P8" s="7"/>
    </row>
    <row r="9" spans="2:16" x14ac:dyDescent="0.25">
      <c r="B9" s="5"/>
      <c r="C9" s="6"/>
      <c r="D9" s="6"/>
      <c r="E9" s="6"/>
      <c r="F9" s="6"/>
      <c r="G9" s="6"/>
      <c r="H9" s="6"/>
      <c r="I9" s="6"/>
      <c r="J9" s="6"/>
      <c r="K9" s="6"/>
      <c r="L9" s="6"/>
      <c r="M9" s="6"/>
      <c r="N9" s="6"/>
      <c r="O9" s="6"/>
      <c r="P9" s="7"/>
    </row>
    <row r="10" spans="2:16" x14ac:dyDescent="0.25">
      <c r="B10" s="5"/>
      <c r="C10" s="14" t="s">
        <v>14</v>
      </c>
      <c r="D10" s="219" t="s">
        <v>15</v>
      </c>
      <c r="E10" s="220"/>
      <c r="F10" s="220"/>
      <c r="G10" s="220"/>
      <c r="H10" s="220"/>
      <c r="I10" s="220"/>
      <c r="J10" s="220"/>
      <c r="K10" s="220"/>
      <c r="L10" s="220"/>
      <c r="M10" s="220"/>
      <c r="N10" s="220"/>
      <c r="O10" s="221"/>
      <c r="P10" s="7"/>
    </row>
    <row r="11" spans="2:16" x14ac:dyDescent="0.25">
      <c r="B11" s="5"/>
      <c r="C11" s="217" t="s">
        <v>16</v>
      </c>
      <c r="D11" s="218" t="s">
        <v>43</v>
      </c>
      <c r="E11" s="216"/>
      <c r="F11" s="216"/>
      <c r="G11" s="216"/>
      <c r="H11" s="216"/>
      <c r="I11" s="216"/>
      <c r="J11" s="216"/>
      <c r="K11" s="216"/>
      <c r="L11" s="216"/>
      <c r="M11" s="216"/>
      <c r="N11" s="216"/>
      <c r="O11" s="216"/>
      <c r="P11" s="7"/>
    </row>
    <row r="12" spans="2:16" x14ac:dyDescent="0.25">
      <c r="B12" s="5"/>
      <c r="C12" s="217"/>
      <c r="D12" s="216"/>
      <c r="E12" s="216"/>
      <c r="F12" s="216"/>
      <c r="G12" s="216"/>
      <c r="H12" s="216"/>
      <c r="I12" s="216"/>
      <c r="J12" s="216"/>
      <c r="K12" s="216"/>
      <c r="L12" s="216"/>
      <c r="M12" s="216"/>
      <c r="N12" s="216"/>
      <c r="O12" s="216"/>
      <c r="P12" s="7"/>
    </row>
    <row r="13" spans="2:16" x14ac:dyDescent="0.25">
      <c r="B13" s="5"/>
      <c r="C13" s="217"/>
      <c r="D13" s="216"/>
      <c r="E13" s="216"/>
      <c r="F13" s="216"/>
      <c r="G13" s="216"/>
      <c r="H13" s="216"/>
      <c r="I13" s="216"/>
      <c r="J13" s="216"/>
      <c r="K13" s="216"/>
      <c r="L13" s="216"/>
      <c r="M13" s="216"/>
      <c r="N13" s="216"/>
      <c r="O13" s="216"/>
      <c r="P13" s="7"/>
    </row>
    <row r="14" spans="2:16" x14ac:dyDescent="0.25">
      <c r="B14" s="5"/>
      <c r="C14" s="6"/>
      <c r="D14" s="6"/>
      <c r="E14" s="6"/>
      <c r="F14" s="6"/>
      <c r="G14" s="6"/>
      <c r="H14" s="6"/>
      <c r="I14" s="6"/>
      <c r="J14" s="6"/>
      <c r="K14" s="6"/>
      <c r="L14" s="6"/>
      <c r="M14" s="6"/>
      <c r="N14" s="6"/>
      <c r="O14" s="6"/>
      <c r="P14" s="7"/>
    </row>
    <row r="15" spans="2:16" x14ac:dyDescent="0.25">
      <c r="B15" s="5"/>
      <c r="C15" s="213" t="s">
        <v>18</v>
      </c>
      <c r="D15" s="216" t="s">
        <v>28</v>
      </c>
      <c r="E15" s="216"/>
      <c r="F15" s="216"/>
      <c r="G15" s="216"/>
      <c r="H15" s="216"/>
      <c r="I15" s="216"/>
      <c r="J15" s="216"/>
      <c r="K15" s="216"/>
      <c r="L15" s="216"/>
      <c r="M15" s="216"/>
      <c r="N15" s="216"/>
      <c r="O15" s="216"/>
      <c r="P15" s="7"/>
    </row>
    <row r="16" spans="2:16" x14ac:dyDescent="0.25">
      <c r="B16" s="5"/>
      <c r="C16" s="222"/>
      <c r="D16" s="216"/>
      <c r="E16" s="216"/>
      <c r="F16" s="216"/>
      <c r="G16" s="216"/>
      <c r="H16" s="216"/>
      <c r="I16" s="216"/>
      <c r="J16" s="216"/>
      <c r="K16" s="216"/>
      <c r="L16" s="216"/>
      <c r="M16" s="216"/>
      <c r="N16" s="216"/>
      <c r="O16" s="216"/>
      <c r="P16" s="7"/>
    </row>
    <row r="17" spans="2:16" x14ac:dyDescent="0.25">
      <c r="B17" s="5"/>
      <c r="C17" s="214"/>
      <c r="D17" s="216"/>
      <c r="E17" s="216"/>
      <c r="F17" s="216"/>
      <c r="G17" s="216"/>
      <c r="H17" s="216"/>
      <c r="I17" s="216"/>
      <c r="J17" s="216"/>
      <c r="K17" s="216"/>
      <c r="L17" s="216"/>
      <c r="M17" s="216"/>
      <c r="N17" s="216"/>
      <c r="O17" s="216"/>
      <c r="P17" s="7"/>
    </row>
    <row r="18" spans="2:16" x14ac:dyDescent="0.25">
      <c r="B18" s="5"/>
      <c r="C18" s="213" t="s">
        <v>20</v>
      </c>
      <c r="D18" s="215" t="s">
        <v>21</v>
      </c>
      <c r="E18" s="215"/>
      <c r="F18" s="215"/>
      <c r="G18" s="215"/>
      <c r="H18" s="215"/>
      <c r="I18" s="215"/>
      <c r="J18" s="215"/>
      <c r="K18" s="215"/>
      <c r="L18" s="215"/>
      <c r="M18" s="215"/>
      <c r="N18" s="215"/>
      <c r="O18" s="215"/>
      <c r="P18" s="7"/>
    </row>
    <row r="19" spans="2:16" x14ac:dyDescent="0.25">
      <c r="B19" s="5"/>
      <c r="C19" s="214"/>
      <c r="D19" s="215"/>
      <c r="E19" s="215"/>
      <c r="F19" s="215"/>
      <c r="G19" s="215"/>
      <c r="H19" s="215"/>
      <c r="I19" s="215"/>
      <c r="J19" s="215"/>
      <c r="K19" s="215"/>
      <c r="L19" s="215"/>
      <c r="M19" s="215"/>
      <c r="N19" s="215"/>
      <c r="O19" s="215"/>
      <c r="P19" s="7"/>
    </row>
    <row r="20" spans="2:16" x14ac:dyDescent="0.25">
      <c r="B20" s="5"/>
      <c r="C20" s="6"/>
      <c r="D20" s="6"/>
      <c r="E20" s="6"/>
      <c r="F20" s="6"/>
      <c r="G20" s="6"/>
      <c r="H20" s="6"/>
      <c r="I20" s="6"/>
      <c r="J20" s="6"/>
      <c r="K20" s="6"/>
      <c r="L20" s="6"/>
      <c r="M20" s="6"/>
      <c r="N20" s="6"/>
      <c r="O20" s="6"/>
      <c r="P20" s="7"/>
    </row>
    <row r="21" spans="2:16" x14ac:dyDescent="0.25">
      <c r="B21" s="5"/>
      <c r="C21" s="12" t="s">
        <v>22</v>
      </c>
      <c r="D21" s="15">
        <v>2009</v>
      </c>
      <c r="E21" s="12">
        <v>2010</v>
      </c>
      <c r="F21" s="15">
        <v>2011</v>
      </c>
      <c r="G21" s="12">
        <v>2012</v>
      </c>
      <c r="H21" s="15">
        <v>2013</v>
      </c>
      <c r="P21" s="7"/>
    </row>
    <row r="22" spans="2:16" ht="15" customHeight="1" x14ac:dyDescent="0.25">
      <c r="B22" s="5"/>
      <c r="C22" s="16" t="s">
        <v>44</v>
      </c>
      <c r="D22" s="20">
        <f>SUM(D23:D24)</f>
        <v>1571</v>
      </c>
      <c r="E22" s="20">
        <f>SUM(E23:E24)</f>
        <v>1804</v>
      </c>
      <c r="F22" s="20">
        <f>SUM(F23:F24)</f>
        <v>1811</v>
      </c>
      <c r="G22" s="20">
        <f>SUM(G23:G24)</f>
        <v>1877</v>
      </c>
      <c r="H22" s="20">
        <f>SUM(H23:H24)</f>
        <v>1886</v>
      </c>
      <c r="P22" s="7"/>
    </row>
    <row r="23" spans="2:16" ht="15" customHeight="1" x14ac:dyDescent="0.25">
      <c r="B23" s="5"/>
      <c r="C23" s="16" t="s">
        <v>30</v>
      </c>
      <c r="D23" s="17">
        <v>832</v>
      </c>
      <c r="E23" s="17">
        <v>979</v>
      </c>
      <c r="F23" s="17">
        <v>990</v>
      </c>
      <c r="G23" s="17">
        <v>1026</v>
      </c>
      <c r="H23" s="17">
        <v>1038</v>
      </c>
      <c r="P23" s="7"/>
    </row>
    <row r="24" spans="2:16" ht="15" customHeight="1" x14ac:dyDescent="0.25">
      <c r="B24" s="5"/>
      <c r="C24" s="16" t="s">
        <v>31</v>
      </c>
      <c r="D24" s="17">
        <v>739</v>
      </c>
      <c r="E24" s="17">
        <v>825</v>
      </c>
      <c r="F24" s="17">
        <v>821</v>
      </c>
      <c r="G24" s="17">
        <v>851</v>
      </c>
      <c r="H24" s="17">
        <v>848</v>
      </c>
      <c r="P24" s="7"/>
    </row>
    <row r="25" spans="2:16" ht="15" customHeight="1" x14ac:dyDescent="0.25">
      <c r="B25" s="5"/>
      <c r="C25" s="16" t="s">
        <v>45</v>
      </c>
      <c r="D25" s="20">
        <f>SUM(D26:D27)</f>
        <v>480</v>
      </c>
      <c r="E25" s="20">
        <f>SUM(E26:E27)</f>
        <v>396</v>
      </c>
      <c r="F25" s="20">
        <f>SUM(F26:F27)</f>
        <v>304</v>
      </c>
      <c r="G25" s="20">
        <f>SUM(G26:G27)</f>
        <v>316</v>
      </c>
      <c r="H25" s="20">
        <f>SUM(H26:H27)</f>
        <v>327</v>
      </c>
      <c r="P25" s="7"/>
    </row>
    <row r="26" spans="2:16" ht="15" customHeight="1" x14ac:dyDescent="0.25">
      <c r="B26" s="5"/>
      <c r="C26" s="16" t="s">
        <v>30</v>
      </c>
      <c r="D26" s="17">
        <v>258</v>
      </c>
      <c r="E26" s="17">
        <v>196</v>
      </c>
      <c r="F26" s="17">
        <v>149</v>
      </c>
      <c r="G26" s="17">
        <v>156</v>
      </c>
      <c r="H26" s="17">
        <v>168</v>
      </c>
      <c r="P26" s="7"/>
    </row>
    <row r="27" spans="2:16" ht="15" customHeight="1" x14ac:dyDescent="0.25">
      <c r="B27" s="5"/>
      <c r="C27" s="16" t="s">
        <v>31</v>
      </c>
      <c r="D27" s="17">
        <v>222</v>
      </c>
      <c r="E27" s="17">
        <v>200</v>
      </c>
      <c r="F27" s="17">
        <v>155</v>
      </c>
      <c r="G27" s="17">
        <v>160</v>
      </c>
      <c r="H27" s="17">
        <v>159</v>
      </c>
      <c r="P27" s="7"/>
    </row>
    <row r="28" spans="2:16" ht="15" customHeight="1" x14ac:dyDescent="0.25">
      <c r="B28" s="5"/>
      <c r="C28" s="16" t="s">
        <v>46</v>
      </c>
      <c r="D28" s="20">
        <f>SUM(D29:D30)</f>
        <v>268.18</v>
      </c>
      <c r="E28" s="20">
        <f>SUM(E29:E30)</f>
        <v>286.76</v>
      </c>
      <c r="F28" s="20">
        <f>SUM(F29:F30)</f>
        <v>282.27</v>
      </c>
      <c r="G28" s="20">
        <f>SUM(G29:G30)</f>
        <v>355.66</v>
      </c>
      <c r="H28" s="20">
        <f>SUM(H29:H30)</f>
        <v>347.49</v>
      </c>
      <c r="P28" s="7"/>
    </row>
    <row r="29" spans="2:16" ht="15" customHeight="1" x14ac:dyDescent="0.25">
      <c r="B29" s="5"/>
      <c r="C29" s="16" t="s">
        <v>30</v>
      </c>
      <c r="D29" s="17">
        <v>221.33</v>
      </c>
      <c r="E29" s="17">
        <v>238.29</v>
      </c>
      <c r="F29" s="17">
        <v>233.89</v>
      </c>
      <c r="G29" s="17">
        <v>294.92</v>
      </c>
      <c r="H29" s="17">
        <v>294.57</v>
      </c>
      <c r="P29" s="7"/>
    </row>
    <row r="30" spans="2:16" ht="15" customHeight="1" x14ac:dyDescent="0.25">
      <c r="B30" s="5"/>
      <c r="C30" s="16" t="s">
        <v>31</v>
      </c>
      <c r="D30" s="17">
        <v>46.85</v>
      </c>
      <c r="E30" s="17">
        <v>48.47</v>
      </c>
      <c r="F30" s="17">
        <v>48.38</v>
      </c>
      <c r="G30" s="17">
        <v>60.74</v>
      </c>
      <c r="H30" s="17">
        <v>52.92</v>
      </c>
      <c r="P30" s="7"/>
    </row>
    <row r="31" spans="2:16" ht="15" customHeight="1" x14ac:dyDescent="0.25">
      <c r="B31" s="5"/>
      <c r="C31" s="16" t="s">
        <v>47</v>
      </c>
      <c r="D31" s="20">
        <f>SUM(D32:D33)</f>
        <v>182.82</v>
      </c>
      <c r="E31" s="20">
        <f>SUM(E32:E33)</f>
        <v>148.01</v>
      </c>
      <c r="F31" s="20">
        <f>SUM(F32:F33)</f>
        <v>119.48</v>
      </c>
      <c r="G31" s="20">
        <f>SUM(G32:G33)</f>
        <v>122.77000000000001</v>
      </c>
      <c r="H31" s="20">
        <f>SUM(H32:H33)</f>
        <v>131.83000000000001</v>
      </c>
      <c r="P31" s="7"/>
    </row>
    <row r="32" spans="2:16" ht="15" customHeight="1" x14ac:dyDescent="0.25">
      <c r="B32" s="5"/>
      <c r="C32" s="16" t="s">
        <v>30</v>
      </c>
      <c r="D32" s="17">
        <v>134.02000000000001</v>
      </c>
      <c r="E32" s="17">
        <v>113.19</v>
      </c>
      <c r="F32" s="17">
        <v>93.22</v>
      </c>
      <c r="G32" s="17">
        <v>90.56</v>
      </c>
      <c r="H32" s="17">
        <v>98.56</v>
      </c>
      <c r="P32" s="7"/>
    </row>
    <row r="33" spans="1:18" ht="15" customHeight="1" x14ac:dyDescent="0.25">
      <c r="B33" s="5"/>
      <c r="C33" s="16" t="s">
        <v>31</v>
      </c>
      <c r="D33" s="17">
        <v>48.8</v>
      </c>
      <c r="E33" s="17">
        <v>34.82</v>
      </c>
      <c r="F33" s="17">
        <v>26.26</v>
      </c>
      <c r="G33" s="17">
        <v>32.21</v>
      </c>
      <c r="H33" s="17">
        <v>33.270000000000003</v>
      </c>
      <c r="P33" s="7"/>
    </row>
    <row r="34" spans="1:18" ht="15" customHeight="1" x14ac:dyDescent="0.25">
      <c r="B34" s="5"/>
      <c r="C34" s="16" t="s">
        <v>48</v>
      </c>
      <c r="D34" s="20">
        <f>SUM(D35:D36)</f>
        <v>656.5</v>
      </c>
      <c r="E34" s="20">
        <f>SUM(E35:E36)</f>
        <v>700.93000000000006</v>
      </c>
      <c r="F34" s="20">
        <f>SUM(F35:F36)</f>
        <v>583</v>
      </c>
      <c r="G34" s="20">
        <f>SUM(G35:G36)</f>
        <v>531.24</v>
      </c>
      <c r="H34" s="20">
        <f>SUM(H35:H36)</f>
        <v>575.55999999999995</v>
      </c>
      <c r="P34" s="7"/>
    </row>
    <row r="35" spans="1:18" ht="15" customHeight="1" x14ac:dyDescent="0.25">
      <c r="B35" s="5"/>
      <c r="C35" s="16" t="s">
        <v>30</v>
      </c>
      <c r="D35" s="17">
        <v>376.54</v>
      </c>
      <c r="E35" s="17">
        <v>414.39</v>
      </c>
      <c r="F35" s="17">
        <v>349.02</v>
      </c>
      <c r="G35" s="17">
        <v>321.64999999999998</v>
      </c>
      <c r="H35" s="17">
        <v>344.05</v>
      </c>
      <c r="P35" s="7"/>
    </row>
    <row r="36" spans="1:18" ht="15" customHeight="1" x14ac:dyDescent="0.25">
      <c r="B36" s="5"/>
      <c r="C36" s="16" t="s">
        <v>31</v>
      </c>
      <c r="D36" s="17">
        <v>279.95999999999998</v>
      </c>
      <c r="E36" s="17">
        <v>286.54000000000002</v>
      </c>
      <c r="F36" s="17">
        <v>233.98</v>
      </c>
      <c r="G36" s="17">
        <v>209.59</v>
      </c>
      <c r="H36" s="17">
        <v>231.51</v>
      </c>
      <c r="P36" s="7"/>
    </row>
    <row r="37" spans="1:18" x14ac:dyDescent="0.25">
      <c r="B37" s="5"/>
      <c r="C37" s="19" t="s">
        <v>25</v>
      </c>
      <c r="D37" s="20">
        <f>D22+D25+D28+D31+D34</f>
        <v>3158.5</v>
      </c>
      <c r="E37" s="20">
        <f>E22+E25+E28+E31+E34</f>
        <v>3335.7000000000007</v>
      </c>
      <c r="F37" s="20">
        <f>F22+F25+F28+F31+F34</f>
        <v>3099.75</v>
      </c>
      <c r="G37" s="20">
        <f>G22+G25+G28+G31+G34</f>
        <v>3202.67</v>
      </c>
      <c r="H37" s="20">
        <f>H22+H25+H28+H31+H34</f>
        <v>3267.8799999999997</v>
      </c>
      <c r="P37" s="7"/>
    </row>
    <row r="38" spans="1:18" ht="15.75" thickBot="1" x14ac:dyDescent="0.3">
      <c r="B38" s="24"/>
      <c r="C38" s="25"/>
      <c r="D38" s="25"/>
      <c r="E38" s="25"/>
      <c r="F38" s="25"/>
      <c r="G38" s="31"/>
      <c r="H38" s="25"/>
      <c r="I38" s="25"/>
      <c r="J38" s="25"/>
      <c r="K38" s="25"/>
      <c r="L38" s="25"/>
      <c r="M38" s="25"/>
      <c r="N38" s="25"/>
      <c r="O38" s="25"/>
      <c r="P38" s="27"/>
    </row>
    <row r="39" spans="1:18" x14ac:dyDescent="0.25">
      <c r="A39" s="6"/>
      <c r="B39" s="6"/>
      <c r="C39" s="6"/>
      <c r="D39" s="6"/>
      <c r="E39" s="6"/>
      <c r="F39" s="6"/>
      <c r="G39" s="23"/>
      <c r="H39" s="6"/>
      <c r="I39" s="6"/>
      <c r="J39" s="6"/>
      <c r="K39" s="6"/>
      <c r="L39" s="6"/>
      <c r="M39" s="6"/>
      <c r="N39" s="6"/>
      <c r="O39" s="6"/>
      <c r="P39" s="6"/>
      <c r="Q39" s="6"/>
      <c r="R39" s="6"/>
    </row>
    <row r="40" spans="1:18" x14ac:dyDescent="0.25">
      <c r="A40" s="6"/>
      <c r="B40" s="6"/>
      <c r="C40" s="6"/>
      <c r="D40" s="6"/>
      <c r="E40" s="6"/>
      <c r="F40" s="6"/>
      <c r="G40" s="23"/>
      <c r="H40" s="6"/>
      <c r="I40" s="6"/>
      <c r="J40" s="6"/>
      <c r="K40" s="6"/>
      <c r="L40" s="6"/>
      <c r="M40" s="6"/>
      <c r="N40" s="6"/>
      <c r="O40" s="6"/>
      <c r="P40" s="6"/>
      <c r="Q40" s="6"/>
      <c r="R40" s="6"/>
    </row>
    <row r="41" spans="1:18" x14ac:dyDescent="0.25">
      <c r="A41" s="6"/>
      <c r="B41" s="6"/>
      <c r="C41" s="6"/>
      <c r="D41" s="6"/>
      <c r="E41" s="6"/>
      <c r="F41" s="6"/>
      <c r="G41" s="23"/>
      <c r="H41" s="6"/>
      <c r="I41" s="6"/>
      <c r="J41" s="6"/>
      <c r="K41" s="6"/>
      <c r="L41" s="6"/>
      <c r="M41" s="6"/>
      <c r="N41" s="6"/>
      <c r="O41" s="6"/>
      <c r="P41" s="6"/>
      <c r="Q41" s="6"/>
      <c r="R41" s="6"/>
    </row>
    <row r="42" spans="1:18" x14ac:dyDescent="0.25">
      <c r="A42" s="6"/>
      <c r="B42" s="6"/>
      <c r="C42" s="6"/>
      <c r="D42" s="6"/>
      <c r="E42" s="6"/>
      <c r="F42" s="6"/>
      <c r="G42" s="23"/>
      <c r="H42" s="6"/>
      <c r="I42" s="6"/>
      <c r="J42" s="6"/>
      <c r="K42" s="6"/>
      <c r="L42" s="6"/>
      <c r="M42" s="6"/>
      <c r="N42" s="6"/>
      <c r="O42" s="6"/>
      <c r="P42" s="6"/>
      <c r="Q42" s="6"/>
      <c r="R42" s="6"/>
    </row>
    <row r="43" spans="1:18" x14ac:dyDescent="0.25">
      <c r="A43" s="6"/>
      <c r="B43" s="6"/>
      <c r="C43" s="6"/>
      <c r="D43" s="6"/>
      <c r="E43" s="6"/>
      <c r="F43" s="6"/>
      <c r="G43" s="23"/>
      <c r="H43" s="6"/>
      <c r="I43" s="6"/>
      <c r="J43" s="6"/>
      <c r="K43" s="6"/>
      <c r="L43" s="6"/>
      <c r="M43" s="6"/>
      <c r="N43" s="6"/>
      <c r="O43" s="6"/>
      <c r="P43" s="6"/>
      <c r="Q43" s="6"/>
      <c r="R43" s="6"/>
    </row>
    <row r="44" spans="1:18" x14ac:dyDescent="0.25">
      <c r="A44" s="6"/>
      <c r="B44" s="6"/>
      <c r="C44" s="6"/>
      <c r="D44" s="6"/>
      <c r="E44" s="6"/>
      <c r="F44" s="6"/>
      <c r="G44" s="23"/>
      <c r="H44" s="6"/>
      <c r="I44" s="6"/>
      <c r="J44" s="6"/>
      <c r="K44" s="6"/>
      <c r="L44" s="6"/>
      <c r="M44" s="6"/>
      <c r="N44" s="6"/>
      <c r="O44" s="6"/>
      <c r="P44" s="6"/>
      <c r="Q44" s="6"/>
      <c r="R44" s="6"/>
    </row>
    <row r="45" spans="1:18" x14ac:dyDescent="0.25">
      <c r="A45" s="6"/>
      <c r="B45" s="6"/>
      <c r="C45" s="6"/>
      <c r="D45" s="6"/>
      <c r="E45" s="6"/>
      <c r="F45" s="6"/>
      <c r="G45" s="6"/>
      <c r="H45" s="6"/>
      <c r="I45" s="6"/>
      <c r="J45" s="6"/>
      <c r="K45" s="6"/>
      <c r="L45" s="6"/>
      <c r="M45" s="6"/>
      <c r="N45" s="6"/>
      <c r="O45" s="6"/>
      <c r="P45" s="6"/>
      <c r="Q45" s="6"/>
      <c r="R45" s="6"/>
    </row>
    <row r="46" spans="1:18" x14ac:dyDescent="0.25">
      <c r="A46" s="6"/>
      <c r="B46" s="6"/>
      <c r="C46" s="6"/>
      <c r="D46" s="6"/>
      <c r="E46" s="6"/>
      <c r="F46" s="6"/>
      <c r="G46" s="6"/>
      <c r="H46" s="6"/>
      <c r="I46" s="6"/>
      <c r="J46" s="6"/>
      <c r="K46" s="6"/>
      <c r="L46" s="6"/>
      <c r="M46" s="6"/>
      <c r="N46" s="6"/>
      <c r="O46" s="6"/>
      <c r="P46" s="6"/>
      <c r="Q46" s="6"/>
      <c r="R46" s="6"/>
    </row>
    <row r="47" spans="1:18" x14ac:dyDescent="0.25">
      <c r="B47" s="6"/>
      <c r="C47" s="6"/>
      <c r="D47" s="6"/>
      <c r="E47" s="6"/>
      <c r="F47" s="6"/>
      <c r="G47" s="6"/>
      <c r="H47" s="6"/>
      <c r="I47" s="6"/>
      <c r="J47" s="6"/>
      <c r="K47" s="6"/>
      <c r="L47" s="6"/>
      <c r="M47" s="6"/>
      <c r="N47" s="6"/>
      <c r="O47" s="6"/>
      <c r="P47" s="6"/>
    </row>
    <row r="48" spans="1:18" x14ac:dyDescent="0.25">
      <c r="B48" s="6"/>
      <c r="C48" s="6"/>
      <c r="D48" s="6"/>
      <c r="E48" s="6"/>
      <c r="F48" s="6"/>
      <c r="G48" s="6"/>
      <c r="H48" s="6"/>
      <c r="I48" s="6"/>
      <c r="J48" s="6"/>
      <c r="K48" s="6"/>
      <c r="L48" s="6"/>
      <c r="M48" s="6"/>
      <c r="N48" s="6"/>
      <c r="O48" s="6"/>
      <c r="P48" s="6"/>
    </row>
    <row r="49" spans="2:16" x14ac:dyDescent="0.25">
      <c r="B49" s="6"/>
      <c r="C49" s="6"/>
      <c r="D49" s="6"/>
      <c r="E49" s="6"/>
      <c r="F49" s="6"/>
      <c r="G49" s="6"/>
      <c r="H49" s="6"/>
      <c r="I49" s="6"/>
      <c r="J49" s="6"/>
      <c r="K49" s="6"/>
      <c r="L49" s="6"/>
      <c r="M49" s="6"/>
      <c r="N49" s="6"/>
      <c r="O49" s="6"/>
      <c r="P49" s="6"/>
    </row>
    <row r="50" spans="2:16" x14ac:dyDescent="0.25">
      <c r="B50" s="6"/>
      <c r="C50" s="6"/>
      <c r="D50" s="6"/>
      <c r="E50" s="6"/>
      <c r="F50" s="6"/>
      <c r="G50" s="6"/>
      <c r="H50" s="6"/>
      <c r="I50" s="6"/>
      <c r="J50" s="6"/>
      <c r="K50" s="6"/>
      <c r="L50" s="6"/>
      <c r="M50" s="6"/>
      <c r="N50" s="6"/>
      <c r="O50" s="6"/>
      <c r="P50" s="6"/>
    </row>
  </sheetData>
  <mergeCells count="11">
    <mergeCell ref="D4:F4"/>
    <mergeCell ref="D6:F6"/>
    <mergeCell ref="E7:L7"/>
    <mergeCell ref="E8:L8"/>
    <mergeCell ref="C18:C19"/>
    <mergeCell ref="D18:O19"/>
    <mergeCell ref="D10:O10"/>
    <mergeCell ref="C11:C13"/>
    <mergeCell ref="D11:O13"/>
    <mergeCell ref="C15:C17"/>
    <mergeCell ref="D15:O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zoomScale="90" zoomScaleNormal="90" workbookViewId="0"/>
  </sheetViews>
  <sheetFormatPr defaultRowHeight="15" x14ac:dyDescent="0.25"/>
  <cols>
    <col min="1" max="1" width="3.7109375" style="1" customWidth="1"/>
    <col min="2" max="2" width="3.42578125" style="1" customWidth="1"/>
    <col min="3" max="3" width="30.28515625" style="1" customWidth="1"/>
    <col min="4" max="8" width="11.28515625" style="1" customWidth="1"/>
    <col min="9" max="15" width="9.140625" style="1"/>
    <col min="16" max="16" width="3.140625" style="1" customWidth="1"/>
    <col min="17" max="16384" width="9.140625" style="1"/>
  </cols>
  <sheetData>
    <row r="1" spans="2:16" ht="15.75" thickBot="1" x14ac:dyDescent="0.3"/>
    <row r="2" spans="2:16" ht="26.25" x14ac:dyDescent="0.4">
      <c r="B2" s="2" t="s">
        <v>49</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209" t="s">
        <v>49</v>
      </c>
      <c r="E4" s="210"/>
      <c r="F4" s="211"/>
      <c r="G4" s="6"/>
      <c r="H4" s="6"/>
      <c r="I4" s="6"/>
      <c r="J4" s="6"/>
      <c r="K4" s="6"/>
      <c r="L4" s="6"/>
      <c r="M4" s="6"/>
      <c r="N4" s="6"/>
      <c r="O4" s="6"/>
      <c r="P4" s="7"/>
    </row>
    <row r="5" spans="2:16" x14ac:dyDescent="0.25">
      <c r="B5" s="5"/>
      <c r="C5" s="8" t="s">
        <v>2</v>
      </c>
      <c r="D5" s="9" t="s">
        <v>3</v>
      </c>
      <c r="E5" s="10"/>
      <c r="F5" s="11"/>
      <c r="G5" s="6"/>
      <c r="H5" s="6"/>
      <c r="I5" s="6"/>
      <c r="J5" s="6"/>
      <c r="K5" s="6"/>
      <c r="L5" s="6"/>
      <c r="M5" s="6"/>
      <c r="N5" s="6"/>
      <c r="O5" s="6"/>
      <c r="P5" s="7"/>
    </row>
    <row r="6" spans="2:16" x14ac:dyDescent="0.25">
      <c r="B6" s="5"/>
      <c r="C6" s="8" t="s">
        <v>4</v>
      </c>
      <c r="D6" s="209" t="s">
        <v>5</v>
      </c>
      <c r="E6" s="210"/>
      <c r="F6" s="211"/>
      <c r="G6" s="6"/>
      <c r="H6" s="6"/>
      <c r="I6" s="6"/>
      <c r="J6" s="6"/>
      <c r="K6" s="6"/>
      <c r="L6" s="6"/>
      <c r="M6" s="6"/>
      <c r="N6" s="6"/>
      <c r="O6" s="6"/>
      <c r="P6" s="7"/>
    </row>
    <row r="7" spans="2:16" x14ac:dyDescent="0.25">
      <c r="B7" s="5"/>
      <c r="C7" s="8" t="s">
        <v>6</v>
      </c>
      <c r="D7" s="12" t="s">
        <v>9</v>
      </c>
      <c r="E7" s="209" t="s">
        <v>10</v>
      </c>
      <c r="F7" s="210"/>
      <c r="G7" s="210"/>
      <c r="H7" s="210"/>
      <c r="I7" s="210"/>
      <c r="J7" s="210"/>
      <c r="K7" s="210"/>
      <c r="L7" s="211"/>
      <c r="M7" s="6"/>
      <c r="P7" s="7"/>
    </row>
    <row r="8" spans="2:16" x14ac:dyDescent="0.25">
      <c r="B8" s="5"/>
      <c r="C8" s="8" t="s">
        <v>11</v>
      </c>
      <c r="D8" s="12" t="s">
        <v>9</v>
      </c>
      <c r="E8" s="209" t="s">
        <v>13</v>
      </c>
      <c r="F8" s="210"/>
      <c r="G8" s="210"/>
      <c r="H8" s="210"/>
      <c r="I8" s="210"/>
      <c r="J8" s="210"/>
      <c r="K8" s="210"/>
      <c r="L8" s="211"/>
      <c r="M8" s="6"/>
      <c r="P8" s="7"/>
    </row>
    <row r="9" spans="2:16" x14ac:dyDescent="0.25">
      <c r="B9" s="5"/>
      <c r="C9" s="6"/>
      <c r="D9" s="6"/>
      <c r="E9" s="6"/>
      <c r="F9" s="6"/>
      <c r="G9" s="6"/>
      <c r="H9" s="6"/>
      <c r="I9" s="6"/>
      <c r="J9" s="6"/>
      <c r="K9" s="6"/>
      <c r="L9" s="6"/>
      <c r="M9" s="6"/>
      <c r="N9" s="6"/>
      <c r="O9" s="6"/>
      <c r="P9" s="7"/>
    </row>
    <row r="10" spans="2:16" x14ac:dyDescent="0.25">
      <c r="B10" s="5"/>
      <c r="C10" s="14" t="s">
        <v>14</v>
      </c>
      <c r="D10" s="219" t="s">
        <v>15</v>
      </c>
      <c r="E10" s="220"/>
      <c r="F10" s="220"/>
      <c r="G10" s="220"/>
      <c r="H10" s="220"/>
      <c r="I10" s="220"/>
      <c r="J10" s="220"/>
      <c r="K10" s="220"/>
      <c r="L10" s="220"/>
      <c r="M10" s="220"/>
      <c r="N10" s="220"/>
      <c r="O10" s="221"/>
      <c r="P10" s="7"/>
    </row>
    <row r="11" spans="2:16" x14ac:dyDescent="0.25">
      <c r="B11" s="5"/>
      <c r="C11" s="217" t="s">
        <v>16</v>
      </c>
      <c r="D11" s="218" t="s">
        <v>50</v>
      </c>
      <c r="E11" s="216"/>
      <c r="F11" s="216"/>
      <c r="G11" s="216"/>
      <c r="H11" s="216"/>
      <c r="I11" s="216"/>
      <c r="J11" s="216"/>
      <c r="K11" s="216"/>
      <c r="L11" s="216"/>
      <c r="M11" s="216"/>
      <c r="N11" s="216"/>
      <c r="O11" s="216"/>
      <c r="P11" s="7"/>
    </row>
    <row r="12" spans="2:16" x14ac:dyDescent="0.25">
      <c r="B12" s="5"/>
      <c r="C12" s="217"/>
      <c r="D12" s="216"/>
      <c r="E12" s="216"/>
      <c r="F12" s="216"/>
      <c r="G12" s="216"/>
      <c r="H12" s="216"/>
      <c r="I12" s="216"/>
      <c r="J12" s="216"/>
      <c r="K12" s="216"/>
      <c r="L12" s="216"/>
      <c r="M12" s="216"/>
      <c r="N12" s="216"/>
      <c r="O12" s="216"/>
      <c r="P12" s="7"/>
    </row>
    <row r="13" spans="2:16" x14ac:dyDescent="0.25">
      <c r="B13" s="5"/>
      <c r="C13" s="217"/>
      <c r="D13" s="216"/>
      <c r="E13" s="216"/>
      <c r="F13" s="216"/>
      <c r="G13" s="216"/>
      <c r="H13" s="216"/>
      <c r="I13" s="216"/>
      <c r="J13" s="216"/>
      <c r="K13" s="216"/>
      <c r="L13" s="216"/>
      <c r="M13" s="216"/>
      <c r="N13" s="216"/>
      <c r="O13" s="216"/>
      <c r="P13" s="7"/>
    </row>
    <row r="14" spans="2:16" x14ac:dyDescent="0.25">
      <c r="B14" s="5"/>
      <c r="C14" s="6"/>
      <c r="D14" s="6"/>
      <c r="E14" s="6"/>
      <c r="F14" s="6"/>
      <c r="G14" s="6"/>
      <c r="H14" s="6"/>
      <c r="I14" s="6"/>
      <c r="J14" s="6"/>
      <c r="K14" s="6"/>
      <c r="L14" s="6"/>
      <c r="M14" s="6"/>
      <c r="N14" s="6"/>
      <c r="O14" s="6"/>
      <c r="P14" s="7"/>
    </row>
    <row r="15" spans="2:16" x14ac:dyDescent="0.25">
      <c r="B15" s="5"/>
      <c r="C15" s="213" t="s">
        <v>18</v>
      </c>
      <c r="D15" s="216" t="s">
        <v>28</v>
      </c>
      <c r="E15" s="216"/>
      <c r="F15" s="216"/>
      <c r="G15" s="216"/>
      <c r="H15" s="216"/>
      <c r="I15" s="216"/>
      <c r="J15" s="216"/>
      <c r="K15" s="216"/>
      <c r="L15" s="216"/>
      <c r="M15" s="216"/>
      <c r="N15" s="216"/>
      <c r="O15" s="216"/>
      <c r="P15" s="7"/>
    </row>
    <row r="16" spans="2:16" x14ac:dyDescent="0.25">
      <c r="B16" s="5"/>
      <c r="C16" s="222"/>
      <c r="D16" s="216"/>
      <c r="E16" s="216"/>
      <c r="F16" s="216"/>
      <c r="G16" s="216"/>
      <c r="H16" s="216"/>
      <c r="I16" s="216"/>
      <c r="J16" s="216"/>
      <c r="K16" s="216"/>
      <c r="L16" s="216"/>
      <c r="M16" s="216"/>
      <c r="N16" s="216"/>
      <c r="O16" s="216"/>
      <c r="P16" s="7"/>
    </row>
    <row r="17" spans="2:16" x14ac:dyDescent="0.25">
      <c r="B17" s="5"/>
      <c r="C17" s="214"/>
      <c r="D17" s="216"/>
      <c r="E17" s="216"/>
      <c r="F17" s="216"/>
      <c r="G17" s="216"/>
      <c r="H17" s="216"/>
      <c r="I17" s="216"/>
      <c r="J17" s="216"/>
      <c r="K17" s="216"/>
      <c r="L17" s="216"/>
      <c r="M17" s="216"/>
      <c r="N17" s="216"/>
      <c r="O17" s="216"/>
      <c r="P17" s="7"/>
    </row>
    <row r="18" spans="2:16" x14ac:dyDescent="0.25">
      <c r="B18" s="5"/>
      <c r="C18" s="213" t="s">
        <v>20</v>
      </c>
      <c r="D18" s="215" t="s">
        <v>21</v>
      </c>
      <c r="E18" s="215"/>
      <c r="F18" s="215"/>
      <c r="G18" s="215"/>
      <c r="H18" s="215"/>
      <c r="I18" s="215"/>
      <c r="J18" s="215"/>
      <c r="K18" s="215"/>
      <c r="L18" s="215"/>
      <c r="M18" s="215"/>
      <c r="N18" s="215"/>
      <c r="O18" s="215"/>
      <c r="P18" s="7"/>
    </row>
    <row r="19" spans="2:16" x14ac:dyDescent="0.25">
      <c r="B19" s="5"/>
      <c r="C19" s="214"/>
      <c r="D19" s="215"/>
      <c r="E19" s="215"/>
      <c r="F19" s="215"/>
      <c r="G19" s="215"/>
      <c r="H19" s="215"/>
      <c r="I19" s="215"/>
      <c r="J19" s="215"/>
      <c r="K19" s="215"/>
      <c r="L19" s="215"/>
      <c r="M19" s="215"/>
      <c r="N19" s="215"/>
      <c r="O19" s="215"/>
      <c r="P19" s="7"/>
    </row>
    <row r="20" spans="2:16" x14ac:dyDescent="0.25">
      <c r="B20" s="5"/>
      <c r="C20" s="6"/>
      <c r="D20" s="6"/>
      <c r="E20" s="6"/>
      <c r="F20" s="6"/>
      <c r="G20" s="6"/>
      <c r="H20" s="6"/>
      <c r="I20" s="6"/>
      <c r="J20" s="6"/>
      <c r="K20" s="6"/>
      <c r="L20" s="6"/>
      <c r="M20" s="6"/>
      <c r="N20" s="6"/>
      <c r="O20" s="6"/>
      <c r="P20" s="7"/>
    </row>
    <row r="21" spans="2:16" x14ac:dyDescent="0.25">
      <c r="B21" s="5"/>
      <c r="C21" s="12" t="s">
        <v>22</v>
      </c>
      <c r="D21" s="15">
        <v>2009</v>
      </c>
      <c r="E21" s="12">
        <v>2010</v>
      </c>
      <c r="F21" s="15">
        <v>2011</v>
      </c>
      <c r="G21" s="12">
        <v>2012</v>
      </c>
      <c r="H21" s="15">
        <v>2013</v>
      </c>
      <c r="P21" s="7"/>
    </row>
    <row r="22" spans="2:16" ht="15" customHeight="1" x14ac:dyDescent="0.25">
      <c r="B22" s="5"/>
      <c r="C22" s="16" t="s">
        <v>44</v>
      </c>
      <c r="D22" s="20">
        <f>SUM(D23:D24)</f>
        <v>1571</v>
      </c>
      <c r="E22" s="20">
        <f>SUM(E23:E24)</f>
        <v>1804</v>
      </c>
      <c r="F22" s="20">
        <f>SUM(F23:F24)</f>
        <v>1811</v>
      </c>
      <c r="G22" s="20">
        <f>SUM(G23:G24)</f>
        <v>1877</v>
      </c>
      <c r="H22" s="20">
        <f>SUM(H23:H24)</f>
        <v>1886</v>
      </c>
      <c r="P22" s="7"/>
    </row>
    <row r="23" spans="2:16" ht="15" customHeight="1" x14ac:dyDescent="0.25">
      <c r="B23" s="5"/>
      <c r="C23" s="16" t="s">
        <v>51</v>
      </c>
      <c r="D23" s="32">
        <v>668</v>
      </c>
      <c r="E23" s="32">
        <v>772</v>
      </c>
      <c r="F23" s="32">
        <v>773</v>
      </c>
      <c r="G23" s="32">
        <v>790</v>
      </c>
      <c r="H23" s="32">
        <v>773</v>
      </c>
      <c r="P23" s="7"/>
    </row>
    <row r="24" spans="2:16" ht="15" customHeight="1" x14ac:dyDescent="0.25">
      <c r="B24" s="5"/>
      <c r="C24" s="16" t="s">
        <v>52</v>
      </c>
      <c r="D24" s="32">
        <v>903</v>
      </c>
      <c r="E24" s="32">
        <v>1032</v>
      </c>
      <c r="F24" s="32">
        <v>1038</v>
      </c>
      <c r="G24" s="32">
        <v>1087</v>
      </c>
      <c r="H24" s="32">
        <v>1113</v>
      </c>
      <c r="P24" s="7"/>
    </row>
    <row r="25" spans="2:16" ht="15" customHeight="1" x14ac:dyDescent="0.25">
      <c r="B25" s="5"/>
      <c r="C25" s="16" t="s">
        <v>45</v>
      </c>
      <c r="D25" s="20">
        <f>SUM(D26:D27)</f>
        <v>480</v>
      </c>
      <c r="E25" s="20">
        <f>SUM(E26:E27)</f>
        <v>396</v>
      </c>
      <c r="F25" s="20">
        <f>SUM(F26:F27)</f>
        <v>304</v>
      </c>
      <c r="G25" s="20">
        <f>SUM(G26:G27)</f>
        <v>316</v>
      </c>
      <c r="H25" s="20">
        <f>SUM(H26:H27)</f>
        <v>327</v>
      </c>
      <c r="P25" s="7"/>
    </row>
    <row r="26" spans="2:16" ht="15" customHeight="1" x14ac:dyDescent="0.25">
      <c r="B26" s="5"/>
      <c r="C26" s="16" t="s">
        <v>51</v>
      </c>
      <c r="D26" s="32">
        <v>275</v>
      </c>
      <c r="E26" s="32">
        <v>239</v>
      </c>
      <c r="F26" s="32">
        <v>184</v>
      </c>
      <c r="G26" s="32">
        <v>182</v>
      </c>
      <c r="H26" s="32">
        <v>171</v>
      </c>
      <c r="P26" s="7"/>
    </row>
    <row r="27" spans="2:16" ht="15" customHeight="1" x14ac:dyDescent="0.25">
      <c r="B27" s="5"/>
      <c r="C27" s="16" t="s">
        <v>52</v>
      </c>
      <c r="D27" s="32">
        <v>205</v>
      </c>
      <c r="E27" s="32">
        <v>157</v>
      </c>
      <c r="F27" s="32">
        <v>120</v>
      </c>
      <c r="G27" s="32">
        <v>134</v>
      </c>
      <c r="H27" s="32">
        <v>156</v>
      </c>
      <c r="P27" s="7"/>
    </row>
    <row r="28" spans="2:16" ht="15" customHeight="1" x14ac:dyDescent="0.25">
      <c r="B28" s="5"/>
      <c r="C28" s="16" t="s">
        <v>46</v>
      </c>
      <c r="D28" s="20">
        <f>SUM(D29:D30)</f>
        <v>268.18</v>
      </c>
      <c r="E28" s="20">
        <f>SUM(E29:E30)</f>
        <v>286.76</v>
      </c>
      <c r="F28" s="20">
        <f>SUM(F29:F30)</f>
        <v>282.26</v>
      </c>
      <c r="G28" s="20">
        <f>SUM(G29:G30)</f>
        <v>355.65</v>
      </c>
      <c r="H28" s="20">
        <f>SUM(H29:H30)</f>
        <v>347.4871</v>
      </c>
      <c r="P28" s="7"/>
    </row>
    <row r="29" spans="2:16" ht="15" customHeight="1" x14ac:dyDescent="0.25">
      <c r="B29" s="5"/>
      <c r="C29" s="16" t="s">
        <v>51</v>
      </c>
      <c r="D29" s="32">
        <v>107.81</v>
      </c>
      <c r="E29" s="32">
        <v>106.37</v>
      </c>
      <c r="F29" s="32">
        <v>111.84</v>
      </c>
      <c r="G29" s="32">
        <v>134.66</v>
      </c>
      <c r="H29" s="166">
        <v>139.75710000000001</v>
      </c>
      <c r="P29" s="7"/>
    </row>
    <row r="30" spans="2:16" ht="15" customHeight="1" x14ac:dyDescent="0.25">
      <c r="B30" s="5"/>
      <c r="C30" s="16" t="s">
        <v>52</v>
      </c>
      <c r="D30" s="32">
        <v>160.37</v>
      </c>
      <c r="E30" s="32">
        <v>180.39</v>
      </c>
      <c r="F30" s="32">
        <v>170.42</v>
      </c>
      <c r="G30" s="32">
        <v>220.99</v>
      </c>
      <c r="H30" s="32">
        <v>207.73</v>
      </c>
      <c r="P30" s="7"/>
    </row>
    <row r="31" spans="2:16" ht="15" customHeight="1" x14ac:dyDescent="0.25">
      <c r="B31" s="5"/>
      <c r="C31" s="16" t="s">
        <v>47</v>
      </c>
      <c r="D31" s="20">
        <f>SUM(D32:D33)</f>
        <v>182.83</v>
      </c>
      <c r="E31" s="20">
        <f>SUM(E32:E33)</f>
        <v>148.02000000000001</v>
      </c>
      <c r="F31" s="20">
        <f>SUM(F32:F33)</f>
        <v>119.47999999999999</v>
      </c>
      <c r="G31" s="20">
        <f>SUM(G32:G33)</f>
        <v>122.78</v>
      </c>
      <c r="H31" s="20">
        <f>SUM(H32:H33)</f>
        <v>131.8356</v>
      </c>
      <c r="P31" s="7"/>
    </row>
    <row r="32" spans="2:16" ht="15" customHeight="1" x14ac:dyDescent="0.25">
      <c r="B32" s="5"/>
      <c r="C32" s="16" t="s">
        <v>51</v>
      </c>
      <c r="D32" s="32">
        <v>128.15</v>
      </c>
      <c r="E32" s="32">
        <v>91.95</v>
      </c>
      <c r="F32" s="32">
        <v>75.41</v>
      </c>
      <c r="G32" s="32">
        <v>71.11</v>
      </c>
      <c r="H32" s="32">
        <v>77.757000000000005</v>
      </c>
      <c r="P32" s="7"/>
    </row>
    <row r="33" spans="1:18" ht="15" customHeight="1" x14ac:dyDescent="0.25">
      <c r="B33" s="5"/>
      <c r="C33" s="16" t="s">
        <v>52</v>
      </c>
      <c r="D33" s="32">
        <v>54.68</v>
      </c>
      <c r="E33" s="32">
        <v>56.07</v>
      </c>
      <c r="F33" s="32">
        <v>44.07</v>
      </c>
      <c r="G33" s="32">
        <v>51.67</v>
      </c>
      <c r="H33" s="32">
        <v>54.078600000000002</v>
      </c>
      <c r="P33" s="7"/>
    </row>
    <row r="34" spans="1:18" ht="15" customHeight="1" x14ac:dyDescent="0.25">
      <c r="B34" s="5"/>
      <c r="C34" s="16" t="s">
        <v>48</v>
      </c>
      <c r="D34" s="20">
        <f>SUM(D35:D36)</f>
        <v>656.5</v>
      </c>
      <c r="E34" s="20">
        <f>SUM(E35:E36)</f>
        <v>700.94</v>
      </c>
      <c r="F34" s="20">
        <f>SUM(F35:F36)</f>
        <v>583.06000000000006</v>
      </c>
      <c r="G34" s="20">
        <f>SUM(G35:G36)</f>
        <v>531.24</v>
      </c>
      <c r="H34" s="20">
        <f>SUM(H35:H36)</f>
        <v>575.55700000000002</v>
      </c>
      <c r="P34" s="7"/>
    </row>
    <row r="35" spans="1:18" ht="15" customHeight="1" x14ac:dyDescent="0.25">
      <c r="B35" s="5"/>
      <c r="C35" s="16" t="s">
        <v>51</v>
      </c>
      <c r="D35" s="32">
        <v>432.32</v>
      </c>
      <c r="E35" s="32">
        <v>470.85</v>
      </c>
      <c r="F35" s="32">
        <v>381.47</v>
      </c>
      <c r="G35" s="32">
        <v>308.85000000000002</v>
      </c>
      <c r="H35" s="32">
        <v>337.26</v>
      </c>
      <c r="P35" s="7"/>
    </row>
    <row r="36" spans="1:18" ht="15" customHeight="1" x14ac:dyDescent="0.25">
      <c r="B36" s="5"/>
      <c r="C36" s="16" t="s">
        <v>52</v>
      </c>
      <c r="D36" s="32">
        <v>224.18</v>
      </c>
      <c r="E36" s="32">
        <v>230.09</v>
      </c>
      <c r="F36" s="32">
        <v>201.59</v>
      </c>
      <c r="G36" s="32">
        <v>222.39</v>
      </c>
      <c r="H36" s="32">
        <v>238.297</v>
      </c>
      <c r="P36" s="7"/>
    </row>
    <row r="37" spans="1:18" x14ac:dyDescent="0.25">
      <c r="B37" s="5"/>
      <c r="C37" s="19" t="s">
        <v>25</v>
      </c>
      <c r="D37" s="20">
        <f>D22+D25+D28+D31+D34</f>
        <v>3158.5099999999998</v>
      </c>
      <c r="E37" s="20">
        <f>E22+E25+E28+E31+E34</f>
        <v>3335.7200000000003</v>
      </c>
      <c r="F37" s="20">
        <f>F22+F25+F28+F31+F34</f>
        <v>3099.8</v>
      </c>
      <c r="G37" s="20">
        <f>G22+G25+G28+G31+G34</f>
        <v>3202.67</v>
      </c>
      <c r="H37" s="20">
        <f>H22+H25+H28+H31+H34</f>
        <v>3267.8796999999995</v>
      </c>
      <c r="P37" s="7"/>
    </row>
    <row r="38" spans="1:18" ht="15.75" thickBot="1" x14ac:dyDescent="0.3">
      <c r="B38" s="24"/>
      <c r="C38" s="25"/>
      <c r="D38" s="25"/>
      <c r="E38" s="25"/>
      <c r="F38" s="25"/>
      <c r="G38" s="31"/>
      <c r="H38" s="25"/>
      <c r="I38" s="25"/>
      <c r="J38" s="25"/>
      <c r="K38" s="25"/>
      <c r="L38" s="25"/>
      <c r="M38" s="25"/>
      <c r="N38" s="25"/>
      <c r="O38" s="25"/>
      <c r="P38" s="27"/>
    </row>
    <row r="39" spans="1:18" x14ac:dyDescent="0.25">
      <c r="A39" s="6"/>
      <c r="B39" s="6"/>
      <c r="C39" s="6"/>
      <c r="D39" s="6"/>
      <c r="E39" s="6"/>
      <c r="F39" s="6"/>
      <c r="G39" s="23"/>
      <c r="H39" s="6"/>
      <c r="I39" s="6"/>
      <c r="J39" s="6"/>
      <c r="K39" s="6"/>
      <c r="L39" s="6"/>
      <c r="M39" s="6"/>
      <c r="N39" s="6"/>
      <c r="O39" s="6"/>
      <c r="P39" s="6"/>
      <c r="Q39" s="6"/>
      <c r="R39" s="6"/>
    </row>
    <row r="40" spans="1:18" x14ac:dyDescent="0.25">
      <c r="A40" s="6"/>
      <c r="B40" s="6"/>
      <c r="C40" s="6"/>
      <c r="D40" s="6"/>
      <c r="E40" s="6"/>
      <c r="F40" s="6"/>
      <c r="G40" s="23"/>
      <c r="H40" s="6"/>
      <c r="I40" s="6"/>
      <c r="J40" s="6"/>
      <c r="K40" s="6"/>
      <c r="L40" s="6"/>
      <c r="M40" s="6"/>
      <c r="N40" s="6"/>
      <c r="O40" s="6"/>
      <c r="P40" s="6"/>
      <c r="Q40" s="6"/>
      <c r="R40" s="6"/>
    </row>
    <row r="41" spans="1:18" x14ac:dyDescent="0.25">
      <c r="A41" s="6"/>
      <c r="B41" s="6"/>
      <c r="C41" s="6"/>
      <c r="D41" s="6"/>
      <c r="E41" s="6"/>
      <c r="F41" s="6"/>
      <c r="G41" s="23"/>
      <c r="H41" s="6"/>
      <c r="I41" s="6"/>
      <c r="J41" s="6"/>
      <c r="K41" s="6"/>
      <c r="L41" s="6"/>
      <c r="M41" s="6"/>
      <c r="N41" s="6"/>
      <c r="O41" s="6"/>
      <c r="P41" s="6"/>
      <c r="Q41" s="6"/>
      <c r="R41" s="6"/>
    </row>
    <row r="42" spans="1:18" x14ac:dyDescent="0.25">
      <c r="A42" s="6"/>
      <c r="B42" s="6"/>
      <c r="C42" s="6"/>
      <c r="D42" s="6"/>
      <c r="E42" s="6"/>
      <c r="F42" s="6"/>
      <c r="G42" s="23"/>
      <c r="H42" s="6"/>
      <c r="I42" s="6"/>
      <c r="J42" s="6"/>
      <c r="K42" s="6"/>
      <c r="L42" s="6"/>
      <c r="M42" s="6"/>
      <c r="N42" s="6"/>
      <c r="O42" s="6"/>
      <c r="P42" s="6"/>
      <c r="Q42" s="6"/>
      <c r="R42" s="6"/>
    </row>
    <row r="43" spans="1:18" x14ac:dyDescent="0.25">
      <c r="A43" s="6"/>
      <c r="B43" s="6"/>
      <c r="C43" s="6"/>
      <c r="D43" s="6"/>
      <c r="E43" s="6"/>
      <c r="F43" s="6"/>
      <c r="G43" s="23"/>
      <c r="H43" s="6"/>
      <c r="I43" s="6"/>
      <c r="J43" s="6"/>
      <c r="K43" s="6"/>
      <c r="L43" s="6"/>
      <c r="M43" s="6"/>
      <c r="N43" s="6"/>
      <c r="O43" s="6"/>
      <c r="P43" s="6"/>
      <c r="Q43" s="6"/>
      <c r="R43" s="6"/>
    </row>
    <row r="44" spans="1:18" x14ac:dyDescent="0.25">
      <c r="A44" s="6"/>
      <c r="B44" s="6"/>
      <c r="C44" s="6"/>
      <c r="D44" s="6"/>
      <c r="E44" s="6"/>
      <c r="F44" s="6"/>
      <c r="G44" s="23"/>
      <c r="H44" s="6"/>
      <c r="I44" s="6"/>
      <c r="J44" s="6"/>
      <c r="K44" s="6"/>
      <c r="L44" s="6"/>
      <c r="M44" s="6"/>
      <c r="N44" s="6"/>
      <c r="O44" s="6"/>
      <c r="P44" s="6"/>
      <c r="Q44" s="6"/>
      <c r="R44" s="6"/>
    </row>
    <row r="45" spans="1:18" x14ac:dyDescent="0.25">
      <c r="A45" s="6"/>
      <c r="B45" s="6"/>
      <c r="C45" s="6"/>
      <c r="D45" s="6"/>
      <c r="E45" s="6"/>
      <c r="F45" s="6"/>
      <c r="G45" s="6"/>
      <c r="H45" s="6"/>
      <c r="I45" s="6"/>
      <c r="J45" s="6"/>
      <c r="K45" s="6"/>
      <c r="L45" s="6"/>
      <c r="M45" s="6"/>
      <c r="N45" s="6"/>
      <c r="O45" s="6"/>
      <c r="P45" s="6"/>
      <c r="Q45" s="6"/>
      <c r="R45" s="6"/>
    </row>
    <row r="46" spans="1:18" x14ac:dyDescent="0.25">
      <c r="A46" s="6"/>
      <c r="B46" s="6"/>
      <c r="C46" s="6"/>
      <c r="D46" s="6"/>
      <c r="E46" s="6"/>
      <c r="F46" s="6"/>
      <c r="G46" s="6"/>
      <c r="H46" s="6"/>
      <c r="I46" s="6"/>
      <c r="J46" s="6"/>
      <c r="K46" s="6"/>
      <c r="L46" s="6"/>
      <c r="M46" s="6"/>
      <c r="N46" s="6"/>
      <c r="O46" s="6"/>
      <c r="P46" s="6"/>
      <c r="Q46" s="6"/>
      <c r="R46" s="6"/>
    </row>
    <row r="47" spans="1:18" x14ac:dyDescent="0.25">
      <c r="B47" s="6"/>
      <c r="C47" s="6"/>
      <c r="D47" s="6"/>
      <c r="E47" s="6"/>
      <c r="F47" s="6"/>
      <c r="G47" s="6"/>
      <c r="H47" s="6"/>
      <c r="I47" s="6"/>
      <c r="J47" s="6"/>
      <c r="K47" s="6"/>
      <c r="L47" s="6"/>
      <c r="M47" s="6"/>
      <c r="N47" s="6"/>
      <c r="O47" s="6"/>
      <c r="P47" s="6"/>
    </row>
    <row r="48" spans="1:18" x14ac:dyDescent="0.25">
      <c r="B48" s="6"/>
      <c r="C48" s="6"/>
      <c r="D48" s="6"/>
      <c r="E48" s="6"/>
      <c r="F48" s="6"/>
      <c r="G48" s="6"/>
      <c r="H48" s="6"/>
      <c r="I48" s="6"/>
      <c r="J48" s="6"/>
      <c r="K48" s="6"/>
      <c r="L48" s="6"/>
      <c r="M48" s="6"/>
      <c r="N48" s="6"/>
      <c r="O48" s="6"/>
      <c r="P48" s="6"/>
    </row>
    <row r="49" spans="2:16" x14ac:dyDescent="0.25">
      <c r="B49" s="6"/>
      <c r="C49" s="6"/>
      <c r="D49" s="6"/>
      <c r="E49" s="6"/>
      <c r="F49" s="6"/>
      <c r="G49" s="6"/>
      <c r="H49" s="6"/>
      <c r="I49" s="6"/>
      <c r="J49" s="6"/>
      <c r="K49" s="6"/>
      <c r="L49" s="6"/>
      <c r="M49" s="6"/>
      <c r="N49" s="6"/>
      <c r="O49" s="6"/>
      <c r="P49" s="6"/>
    </row>
    <row r="50" spans="2:16" x14ac:dyDescent="0.25">
      <c r="B50" s="6"/>
      <c r="C50" s="6"/>
      <c r="D50" s="6"/>
      <c r="E50" s="6"/>
      <c r="F50" s="6"/>
      <c r="G50" s="6"/>
      <c r="H50" s="6"/>
      <c r="I50" s="6"/>
      <c r="J50" s="6"/>
      <c r="K50" s="6"/>
      <c r="L50" s="6"/>
      <c r="M50" s="6"/>
      <c r="N50" s="6"/>
      <c r="O50" s="6"/>
      <c r="P50" s="6"/>
    </row>
  </sheetData>
  <mergeCells count="11">
    <mergeCell ref="D4:F4"/>
    <mergeCell ref="D6:F6"/>
    <mergeCell ref="E7:L7"/>
    <mergeCell ref="E8:L8"/>
    <mergeCell ref="C18:C19"/>
    <mergeCell ref="D18:O19"/>
    <mergeCell ref="D10:O10"/>
    <mergeCell ref="C11:C13"/>
    <mergeCell ref="D11:O13"/>
    <mergeCell ref="C15:C17"/>
    <mergeCell ref="D15:O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6"/>
  <sheetViews>
    <sheetView zoomScale="90" zoomScaleNormal="90" workbookViewId="0"/>
  </sheetViews>
  <sheetFormatPr defaultRowHeight="15" x14ac:dyDescent="0.25"/>
  <cols>
    <col min="1" max="1" width="3.7109375" style="1" customWidth="1"/>
    <col min="2" max="2" width="3.42578125" style="1" customWidth="1"/>
    <col min="3" max="3" width="27.7109375" style="1" customWidth="1"/>
    <col min="4" max="8" width="11.140625" style="1" customWidth="1"/>
    <col min="9" max="9" width="8.5703125" style="1" customWidth="1"/>
    <col min="10" max="10" width="31.28515625" style="1" customWidth="1"/>
    <col min="11" max="15" width="9.85546875" style="1" customWidth="1"/>
    <col min="16" max="16" width="3.140625" style="1" customWidth="1"/>
    <col min="17" max="16384" width="9.140625" style="1"/>
  </cols>
  <sheetData>
    <row r="1" spans="2:16" ht="15.75" thickBot="1" x14ac:dyDescent="0.3"/>
    <row r="2" spans="2:16" ht="26.25" x14ac:dyDescent="0.4">
      <c r="B2" s="2" t="s">
        <v>53</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209" t="s">
        <v>54</v>
      </c>
      <c r="E4" s="210"/>
      <c r="F4" s="210"/>
      <c r="G4" s="210"/>
      <c r="H4" s="211"/>
      <c r="I4" s="6"/>
      <c r="J4" s="6"/>
      <c r="K4" s="6"/>
      <c r="L4" s="6"/>
      <c r="M4" s="6"/>
      <c r="N4" s="6"/>
      <c r="O4" s="6"/>
      <c r="P4" s="7"/>
    </row>
    <row r="5" spans="2:16" x14ac:dyDescent="0.25">
      <c r="B5" s="5"/>
      <c r="C5" s="8" t="s">
        <v>2</v>
      </c>
      <c r="D5" s="9" t="s">
        <v>3</v>
      </c>
      <c r="E5" s="10"/>
      <c r="F5" s="10"/>
      <c r="G5" s="10"/>
      <c r="H5" s="11"/>
      <c r="I5" s="6"/>
      <c r="J5" s="6"/>
      <c r="K5" s="6"/>
      <c r="L5" s="6"/>
      <c r="M5" s="6"/>
      <c r="N5" s="6"/>
      <c r="O5" s="6"/>
      <c r="P5" s="7"/>
    </row>
    <row r="6" spans="2:16" x14ac:dyDescent="0.25">
      <c r="B6" s="5"/>
      <c r="C6" s="8" t="s">
        <v>4</v>
      </c>
      <c r="D6" s="209" t="s">
        <v>5</v>
      </c>
      <c r="E6" s="210"/>
      <c r="F6" s="210"/>
      <c r="G6" s="210"/>
      <c r="H6" s="211"/>
      <c r="I6" s="6"/>
      <c r="J6" s="6"/>
      <c r="K6" s="6"/>
      <c r="L6" s="6"/>
      <c r="M6" s="6"/>
      <c r="N6" s="6"/>
      <c r="O6" s="6"/>
      <c r="P6" s="7"/>
    </row>
    <row r="7" spans="2:16" x14ac:dyDescent="0.25">
      <c r="B7" s="5"/>
      <c r="C7" s="8" t="s">
        <v>6</v>
      </c>
      <c r="D7" s="12" t="s">
        <v>9</v>
      </c>
      <c r="E7" s="209" t="s">
        <v>10</v>
      </c>
      <c r="F7" s="210"/>
      <c r="G7" s="210"/>
      <c r="H7" s="210"/>
      <c r="I7" s="210"/>
      <c r="J7" s="211"/>
      <c r="K7" s="6"/>
      <c r="P7" s="7"/>
    </row>
    <row r="8" spans="2:16" x14ac:dyDescent="0.25">
      <c r="B8" s="5"/>
      <c r="C8" s="8" t="s">
        <v>11</v>
      </c>
      <c r="D8" s="12" t="s">
        <v>9</v>
      </c>
      <c r="E8" s="209" t="s">
        <v>13</v>
      </c>
      <c r="F8" s="210"/>
      <c r="G8" s="210"/>
      <c r="H8" s="210"/>
      <c r="I8" s="210"/>
      <c r="J8" s="211"/>
      <c r="K8" s="6"/>
      <c r="P8" s="7"/>
    </row>
    <row r="9" spans="2:16" x14ac:dyDescent="0.25">
      <c r="B9" s="5"/>
      <c r="C9" s="6"/>
      <c r="D9" s="6"/>
      <c r="E9" s="6"/>
      <c r="F9" s="6"/>
      <c r="G9" s="6"/>
      <c r="H9" s="6"/>
      <c r="I9" s="6"/>
      <c r="J9" s="6"/>
      <c r="K9" s="6"/>
      <c r="L9" s="6"/>
      <c r="M9" s="6"/>
      <c r="N9" s="6"/>
      <c r="O9" s="6"/>
      <c r="P9" s="7"/>
    </row>
    <row r="10" spans="2:16" x14ac:dyDescent="0.25">
      <c r="B10" s="5"/>
      <c r="C10" s="14" t="s">
        <v>14</v>
      </c>
      <c r="D10" s="219" t="s">
        <v>15</v>
      </c>
      <c r="E10" s="220"/>
      <c r="F10" s="220"/>
      <c r="G10" s="220"/>
      <c r="H10" s="220"/>
      <c r="I10" s="220"/>
      <c r="J10" s="220"/>
      <c r="K10" s="220"/>
      <c r="L10" s="220"/>
      <c r="M10" s="220"/>
      <c r="N10" s="220"/>
      <c r="O10" s="221"/>
      <c r="P10" s="7"/>
    </row>
    <row r="11" spans="2:16" x14ac:dyDescent="0.25">
      <c r="B11" s="5"/>
      <c r="C11" s="217" t="s">
        <v>16</v>
      </c>
      <c r="D11" s="218" t="s">
        <v>55</v>
      </c>
      <c r="E11" s="216"/>
      <c r="F11" s="216"/>
      <c r="G11" s="216"/>
      <c r="H11" s="216"/>
      <c r="I11" s="216"/>
      <c r="J11" s="216"/>
      <c r="K11" s="216"/>
      <c r="L11" s="216"/>
      <c r="M11" s="216"/>
      <c r="N11" s="216"/>
      <c r="O11" s="216"/>
      <c r="P11" s="7"/>
    </row>
    <row r="12" spans="2:16" x14ac:dyDescent="0.25">
      <c r="B12" s="5"/>
      <c r="C12" s="217"/>
      <c r="D12" s="216"/>
      <c r="E12" s="216"/>
      <c r="F12" s="216"/>
      <c r="G12" s="216"/>
      <c r="H12" s="216"/>
      <c r="I12" s="216"/>
      <c r="J12" s="216"/>
      <c r="K12" s="216"/>
      <c r="L12" s="216"/>
      <c r="M12" s="216"/>
      <c r="N12" s="216"/>
      <c r="O12" s="216"/>
      <c r="P12" s="7"/>
    </row>
    <row r="13" spans="2:16" x14ac:dyDescent="0.25">
      <c r="B13" s="5"/>
      <c r="C13" s="6"/>
      <c r="D13" s="6"/>
      <c r="E13" s="6"/>
      <c r="F13" s="6"/>
      <c r="G13" s="6"/>
      <c r="H13" s="6"/>
      <c r="I13" s="6"/>
      <c r="J13" s="6"/>
      <c r="K13" s="6"/>
      <c r="L13" s="6"/>
      <c r="M13" s="6"/>
      <c r="N13" s="6"/>
      <c r="O13" s="6"/>
      <c r="P13" s="7"/>
    </row>
    <row r="14" spans="2:16" x14ac:dyDescent="0.25">
      <c r="B14" s="5"/>
      <c r="C14" s="213" t="s">
        <v>18</v>
      </c>
      <c r="D14" s="216" t="s">
        <v>28</v>
      </c>
      <c r="E14" s="216"/>
      <c r="F14" s="216"/>
      <c r="G14" s="216"/>
      <c r="H14" s="216"/>
      <c r="I14" s="216"/>
      <c r="J14" s="216"/>
      <c r="K14" s="216"/>
      <c r="L14" s="216"/>
      <c r="M14" s="216"/>
      <c r="N14" s="216"/>
      <c r="O14" s="216"/>
      <c r="P14" s="7"/>
    </row>
    <row r="15" spans="2:16" x14ac:dyDescent="0.25">
      <c r="B15" s="5"/>
      <c r="C15" s="214"/>
      <c r="D15" s="216"/>
      <c r="E15" s="216"/>
      <c r="F15" s="216"/>
      <c r="G15" s="216"/>
      <c r="H15" s="216"/>
      <c r="I15" s="216"/>
      <c r="J15" s="216"/>
      <c r="K15" s="216"/>
      <c r="L15" s="216"/>
      <c r="M15" s="216"/>
      <c r="N15" s="216"/>
      <c r="O15" s="216"/>
      <c r="P15" s="7"/>
    </row>
    <row r="16" spans="2:16" x14ac:dyDescent="0.25">
      <c r="B16" s="5"/>
      <c r="C16" s="213" t="s">
        <v>20</v>
      </c>
      <c r="D16" s="215" t="s">
        <v>21</v>
      </c>
      <c r="E16" s="215"/>
      <c r="F16" s="215"/>
      <c r="G16" s="215"/>
      <c r="H16" s="215"/>
      <c r="I16" s="215"/>
      <c r="J16" s="215"/>
      <c r="K16" s="215"/>
      <c r="L16" s="215"/>
      <c r="M16" s="215"/>
      <c r="N16" s="215"/>
      <c r="O16" s="215"/>
      <c r="P16" s="7"/>
    </row>
    <row r="17" spans="2:16" x14ac:dyDescent="0.25">
      <c r="B17" s="5"/>
      <c r="C17" s="214"/>
      <c r="D17" s="215"/>
      <c r="E17" s="215"/>
      <c r="F17" s="215"/>
      <c r="G17" s="215"/>
      <c r="H17" s="215"/>
      <c r="I17" s="215"/>
      <c r="J17" s="215"/>
      <c r="K17" s="215"/>
      <c r="L17" s="215"/>
      <c r="M17" s="215"/>
      <c r="N17" s="215"/>
      <c r="O17" s="215"/>
      <c r="P17" s="7"/>
    </row>
    <row r="18" spans="2:16" x14ac:dyDescent="0.25">
      <c r="B18" s="5"/>
      <c r="C18" s="6"/>
      <c r="D18" s="6"/>
      <c r="E18" s="6"/>
      <c r="F18" s="6"/>
      <c r="G18" s="6"/>
      <c r="H18" s="6"/>
      <c r="I18" s="6"/>
      <c r="J18" s="6"/>
      <c r="K18" s="6"/>
      <c r="L18" s="6"/>
      <c r="M18" s="6"/>
      <c r="N18" s="6"/>
      <c r="O18" s="6"/>
      <c r="P18" s="7"/>
    </row>
    <row r="19" spans="2:16" x14ac:dyDescent="0.25">
      <c r="B19" s="5"/>
      <c r="C19" s="12" t="s">
        <v>22</v>
      </c>
      <c r="D19" s="15">
        <v>2009</v>
      </c>
      <c r="E19" s="12">
        <v>2010</v>
      </c>
      <c r="F19" s="15">
        <v>2011</v>
      </c>
      <c r="G19" s="12">
        <v>2012</v>
      </c>
      <c r="H19" s="15">
        <v>2013</v>
      </c>
      <c r="I19" s="6"/>
      <c r="J19" s="12" t="s">
        <v>56</v>
      </c>
      <c r="K19" s="15">
        <v>2009</v>
      </c>
      <c r="L19" s="12">
        <v>2010</v>
      </c>
      <c r="M19" s="15">
        <v>2011</v>
      </c>
      <c r="N19" s="12">
        <v>2012</v>
      </c>
      <c r="O19" s="15">
        <v>2013</v>
      </c>
      <c r="P19" s="7"/>
    </row>
    <row r="20" spans="2:16" x14ac:dyDescent="0.25">
      <c r="B20" s="5"/>
      <c r="C20" s="19" t="s">
        <v>57</v>
      </c>
      <c r="D20" s="33">
        <f>SUM(D21:D22)</f>
        <v>1611.2800000000002</v>
      </c>
      <c r="E20" s="33">
        <f>SUM(E21:E22)</f>
        <v>1680.1599999999999</v>
      </c>
      <c r="F20" s="33">
        <f>SUM(F21:F22)</f>
        <v>1525.74</v>
      </c>
      <c r="G20" s="33">
        <f>SUM(G21:G22)</f>
        <v>1486.63</v>
      </c>
      <c r="H20" s="33">
        <f>SUM(H21:H22)</f>
        <v>1498.77</v>
      </c>
      <c r="I20" s="6"/>
      <c r="J20" s="19" t="s">
        <v>58</v>
      </c>
      <c r="K20" s="34"/>
      <c r="L20" s="34"/>
      <c r="M20" s="34"/>
      <c r="N20" s="34"/>
      <c r="O20" s="34"/>
      <c r="P20" s="7"/>
    </row>
    <row r="21" spans="2:16" x14ac:dyDescent="0.25">
      <c r="B21" s="5"/>
      <c r="C21" s="16" t="s">
        <v>30</v>
      </c>
      <c r="D21" s="35">
        <v>842.59</v>
      </c>
      <c r="E21" s="35">
        <v>891.24</v>
      </c>
      <c r="F21" s="35">
        <v>805.2</v>
      </c>
      <c r="G21" s="35">
        <v>766.99</v>
      </c>
      <c r="H21" s="35">
        <v>792.39</v>
      </c>
      <c r="I21" s="6"/>
      <c r="J21" s="16" t="s">
        <v>59</v>
      </c>
      <c r="K21" s="36">
        <f>D21/D20</f>
        <v>0.52293207884414872</v>
      </c>
      <c r="L21" s="36">
        <f>E21/E20</f>
        <v>0.53044948100180944</v>
      </c>
      <c r="M21" s="36">
        <f>F21/F20</f>
        <v>0.52774391442840851</v>
      </c>
      <c r="N21" s="36">
        <f t="shared" ref="N21:O21" si="0">G21/G20</f>
        <v>0.5159252806683573</v>
      </c>
      <c r="O21" s="36">
        <f t="shared" si="0"/>
        <v>0.5286935286935287</v>
      </c>
      <c r="P21" s="7"/>
    </row>
    <row r="22" spans="2:16" x14ac:dyDescent="0.25">
      <c r="B22" s="5"/>
      <c r="C22" s="16" t="s">
        <v>31</v>
      </c>
      <c r="D22" s="35">
        <v>768.69</v>
      </c>
      <c r="E22" s="35">
        <v>788.92</v>
      </c>
      <c r="F22" s="35">
        <v>720.54</v>
      </c>
      <c r="G22" s="35">
        <v>719.64</v>
      </c>
      <c r="H22" s="35">
        <v>706.38</v>
      </c>
      <c r="I22" s="6"/>
      <c r="J22" s="16" t="s">
        <v>60</v>
      </c>
      <c r="K22" s="37">
        <v>0.42</v>
      </c>
      <c r="L22" s="36">
        <v>0.42849999999999999</v>
      </c>
      <c r="M22" s="36"/>
      <c r="N22" s="36"/>
      <c r="O22" s="36"/>
      <c r="P22" s="7"/>
    </row>
    <row r="23" spans="2:16" x14ac:dyDescent="0.25">
      <c r="B23" s="5"/>
      <c r="C23" s="19" t="s">
        <v>61</v>
      </c>
      <c r="D23" s="20">
        <f>SUM(D24:D25)</f>
        <v>1547.24</v>
      </c>
      <c r="E23" s="20">
        <f>SUM(E24:E25)</f>
        <v>1655.5500000000002</v>
      </c>
      <c r="F23" s="20">
        <f>SUM(F24:F25)</f>
        <v>1574.1</v>
      </c>
      <c r="G23" s="20">
        <f>SUM(G24:G25)</f>
        <v>1716.04</v>
      </c>
      <c r="H23" s="20">
        <f>SUM(H24:H25)</f>
        <v>1769.1</v>
      </c>
      <c r="I23" s="6"/>
      <c r="J23" s="19" t="s">
        <v>62</v>
      </c>
      <c r="K23" s="38"/>
      <c r="L23" s="38"/>
      <c r="M23" s="38"/>
      <c r="N23" s="38"/>
      <c r="O23" s="38"/>
      <c r="P23" s="7"/>
    </row>
    <row r="24" spans="2:16" x14ac:dyDescent="0.25">
      <c r="B24" s="5"/>
      <c r="C24" s="16" t="s">
        <v>30</v>
      </c>
      <c r="D24" s="17">
        <v>979.3</v>
      </c>
      <c r="E24" s="17">
        <v>1049.6400000000001</v>
      </c>
      <c r="F24" s="17">
        <v>1010.01</v>
      </c>
      <c r="G24" s="17">
        <v>1122.1500000000001</v>
      </c>
      <c r="H24" s="17">
        <v>1150.78</v>
      </c>
      <c r="I24" s="6"/>
      <c r="J24" s="16" t="s">
        <v>59</v>
      </c>
      <c r="K24" s="39">
        <f>D24/D23</f>
        <v>0.63293348155425144</v>
      </c>
      <c r="L24" s="39">
        <f>E24/E23</f>
        <v>0.63401286581498595</v>
      </c>
      <c r="M24" s="39">
        <f>F24/F23</f>
        <v>0.64164284352963596</v>
      </c>
      <c r="N24" s="39">
        <f t="shared" ref="N24:O24" si="1">G24/G23</f>
        <v>0.65391832358220092</v>
      </c>
      <c r="O24" s="39">
        <f t="shared" si="1"/>
        <v>0.65048894918320055</v>
      </c>
      <c r="P24" s="7"/>
    </row>
    <row r="25" spans="2:16" x14ac:dyDescent="0.25">
      <c r="B25" s="5"/>
      <c r="C25" s="16" t="s">
        <v>31</v>
      </c>
      <c r="D25" s="17">
        <v>567.94000000000005</v>
      </c>
      <c r="E25" s="17">
        <v>605.91</v>
      </c>
      <c r="F25" s="17">
        <v>564.09</v>
      </c>
      <c r="G25" s="17">
        <v>593.89</v>
      </c>
      <c r="H25" s="17">
        <v>618.32000000000005</v>
      </c>
      <c r="I25" s="6"/>
      <c r="J25" s="16" t="s">
        <v>60</v>
      </c>
      <c r="K25" s="40">
        <v>0.63</v>
      </c>
      <c r="L25" s="39">
        <v>0.63700000000000001</v>
      </c>
      <c r="M25" s="39"/>
      <c r="N25" s="39"/>
      <c r="O25" s="39"/>
      <c r="P25" s="7"/>
    </row>
    <row r="26" spans="2:16" x14ac:dyDescent="0.25">
      <c r="B26" s="5"/>
      <c r="C26" s="19" t="s">
        <v>25</v>
      </c>
      <c r="D26" s="20">
        <f>D20+D23</f>
        <v>3158.5200000000004</v>
      </c>
      <c r="E26" s="20">
        <f>E20+E23</f>
        <v>3335.71</v>
      </c>
      <c r="F26" s="20">
        <f>F20+F23</f>
        <v>3099.84</v>
      </c>
      <c r="G26" s="20">
        <f>G20+G23</f>
        <v>3202.67</v>
      </c>
      <c r="H26" s="20">
        <f>H20+H23</f>
        <v>3267.87</v>
      </c>
      <c r="I26" s="6"/>
      <c r="J26" s="19" t="s">
        <v>25</v>
      </c>
      <c r="K26" s="38"/>
      <c r="L26" s="38"/>
      <c r="M26" s="38"/>
      <c r="N26" s="38"/>
      <c r="O26" s="38"/>
      <c r="P26" s="7"/>
    </row>
    <row r="27" spans="2:16" ht="15.75" thickBot="1" x14ac:dyDescent="0.3">
      <c r="B27" s="24"/>
      <c r="C27" s="25"/>
      <c r="D27" s="25"/>
      <c r="E27" s="25"/>
      <c r="F27" s="25"/>
      <c r="G27" s="25"/>
      <c r="H27" s="25"/>
      <c r="I27" s="26"/>
      <c r="J27" s="25"/>
      <c r="K27" s="25"/>
      <c r="L27" s="25"/>
      <c r="M27" s="25"/>
      <c r="N27" s="25"/>
      <c r="O27" s="25"/>
      <c r="P27" s="27"/>
    </row>
    <row r="28" spans="2:16" x14ac:dyDescent="0.25">
      <c r="B28" s="6"/>
      <c r="C28" s="6"/>
      <c r="D28" s="6"/>
      <c r="E28" s="6"/>
      <c r="F28" s="6"/>
      <c r="G28" s="6"/>
      <c r="H28" s="6"/>
      <c r="I28" s="23"/>
      <c r="J28" s="6"/>
      <c r="K28" s="6"/>
      <c r="L28" s="6"/>
      <c r="M28" s="6"/>
      <c r="N28" s="6"/>
      <c r="O28" s="6"/>
      <c r="P28" s="6"/>
    </row>
    <row r="29" spans="2:16" x14ac:dyDescent="0.25">
      <c r="B29" s="6"/>
      <c r="C29" s="6"/>
      <c r="D29" s="6"/>
      <c r="E29" s="6"/>
      <c r="F29" s="6"/>
      <c r="G29" s="6"/>
      <c r="H29" s="6"/>
      <c r="I29" s="23"/>
      <c r="J29" s="6"/>
      <c r="K29" s="6"/>
      <c r="L29" s="6"/>
      <c r="M29" s="6"/>
      <c r="N29" s="6"/>
      <c r="O29" s="6"/>
      <c r="P29" s="6"/>
    </row>
    <row r="30" spans="2:16" x14ac:dyDescent="0.25">
      <c r="B30" s="6"/>
      <c r="C30" s="6"/>
      <c r="D30" s="6"/>
      <c r="E30" s="6"/>
      <c r="F30" s="6"/>
      <c r="G30" s="6"/>
      <c r="H30" s="6"/>
      <c r="I30" s="23"/>
      <c r="J30" s="6"/>
      <c r="K30" s="6"/>
      <c r="L30" s="6"/>
      <c r="M30" s="6"/>
      <c r="N30" s="6"/>
      <c r="O30" s="6"/>
      <c r="P30" s="6"/>
    </row>
    <row r="31" spans="2:16" x14ac:dyDescent="0.25">
      <c r="B31" s="6"/>
      <c r="C31" s="6"/>
      <c r="D31" s="6"/>
      <c r="E31" s="6"/>
      <c r="F31" s="6"/>
      <c r="G31" s="6"/>
      <c r="H31" s="6"/>
      <c r="I31" s="6"/>
      <c r="J31" s="6"/>
      <c r="K31" s="6"/>
      <c r="L31" s="6"/>
      <c r="M31" s="6"/>
      <c r="N31" s="6"/>
      <c r="O31" s="6"/>
      <c r="P31" s="6"/>
    </row>
    <row r="32" spans="2:16" x14ac:dyDescent="0.25">
      <c r="B32" s="6"/>
      <c r="C32" s="6"/>
      <c r="D32" s="6"/>
      <c r="E32" s="6"/>
      <c r="F32" s="6"/>
      <c r="G32" s="6"/>
      <c r="H32" s="6"/>
      <c r="I32" s="6"/>
      <c r="J32" s="6"/>
      <c r="K32" s="6"/>
      <c r="L32" s="6"/>
      <c r="M32" s="6"/>
      <c r="N32" s="6"/>
      <c r="O32" s="6"/>
      <c r="P32" s="6"/>
    </row>
    <row r="33" spans="2:16" x14ac:dyDescent="0.25">
      <c r="B33" s="6"/>
      <c r="C33" s="6"/>
      <c r="D33" s="6"/>
      <c r="E33" s="6"/>
      <c r="F33" s="6"/>
      <c r="G33" s="6"/>
      <c r="H33" s="6"/>
      <c r="I33" s="6"/>
      <c r="J33" s="6"/>
      <c r="K33" s="6"/>
      <c r="L33" s="6"/>
      <c r="M33" s="6"/>
      <c r="N33" s="6"/>
      <c r="O33" s="6"/>
      <c r="P33" s="6"/>
    </row>
    <row r="34" spans="2:16" x14ac:dyDescent="0.25">
      <c r="B34" s="6"/>
      <c r="C34" s="6"/>
      <c r="D34" s="6"/>
      <c r="E34" s="6"/>
      <c r="F34" s="6"/>
      <c r="G34" s="6"/>
      <c r="H34" s="6"/>
      <c r="I34" s="6"/>
      <c r="J34" s="6"/>
      <c r="K34" s="6"/>
      <c r="L34" s="6"/>
      <c r="M34" s="6"/>
      <c r="N34" s="6"/>
      <c r="O34" s="6"/>
      <c r="P34" s="6"/>
    </row>
    <row r="35" spans="2:16" x14ac:dyDescent="0.25">
      <c r="B35" s="6"/>
      <c r="C35" s="6"/>
      <c r="D35" s="6"/>
      <c r="E35" s="6"/>
      <c r="F35" s="6"/>
      <c r="G35" s="6"/>
      <c r="H35" s="6"/>
      <c r="I35" s="6"/>
      <c r="J35" s="6"/>
      <c r="K35" s="6"/>
      <c r="L35" s="6"/>
      <c r="M35" s="6"/>
      <c r="N35" s="6"/>
      <c r="O35" s="6"/>
      <c r="P35" s="6"/>
    </row>
    <row r="36" spans="2:16" x14ac:dyDescent="0.25">
      <c r="B36" s="6"/>
      <c r="C36" s="6"/>
      <c r="D36" s="6"/>
      <c r="E36" s="6"/>
      <c r="F36" s="6"/>
      <c r="G36" s="6"/>
      <c r="H36" s="6"/>
      <c r="I36" s="6"/>
      <c r="J36" s="6"/>
      <c r="K36" s="6"/>
      <c r="L36" s="6"/>
      <c r="M36" s="6"/>
      <c r="N36" s="6"/>
      <c r="O36" s="6"/>
      <c r="P36" s="6"/>
    </row>
  </sheetData>
  <mergeCells count="11">
    <mergeCell ref="D4:H4"/>
    <mergeCell ref="D6:H6"/>
    <mergeCell ref="E7:J7"/>
    <mergeCell ref="E8:J8"/>
    <mergeCell ref="C16:C17"/>
    <mergeCell ref="D16:O17"/>
    <mergeCell ref="D10:O10"/>
    <mergeCell ref="C11:C12"/>
    <mergeCell ref="D11:O12"/>
    <mergeCell ref="C14:C15"/>
    <mergeCell ref="D14:O1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9"/>
  <sheetViews>
    <sheetView zoomScale="90" zoomScaleNormal="90" workbookViewId="0"/>
  </sheetViews>
  <sheetFormatPr defaultRowHeight="15" x14ac:dyDescent="0.25"/>
  <cols>
    <col min="1" max="1" width="3.7109375" style="1" customWidth="1"/>
    <col min="2" max="2" width="3.42578125" style="1" customWidth="1"/>
    <col min="3" max="3" width="27.7109375" style="1" customWidth="1"/>
    <col min="4" max="8" width="11.140625" style="1" customWidth="1"/>
    <col min="9" max="15" width="9.140625" style="1"/>
    <col min="16" max="16" width="3.140625" style="1" customWidth="1"/>
    <col min="17" max="16384" width="9.140625" style="1"/>
  </cols>
  <sheetData>
    <row r="1" spans="2:16" ht="15.75" thickBot="1" x14ac:dyDescent="0.3"/>
    <row r="2" spans="2:16" ht="26.25" x14ac:dyDescent="0.4">
      <c r="B2" s="2" t="s">
        <v>63</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209" t="s">
        <v>64</v>
      </c>
      <c r="E4" s="210"/>
      <c r="F4" s="211"/>
      <c r="G4" s="6"/>
      <c r="H4" s="6"/>
      <c r="I4" s="6"/>
      <c r="J4" s="6"/>
      <c r="K4" s="6"/>
      <c r="L4" s="6"/>
      <c r="M4" s="6"/>
      <c r="N4" s="6"/>
      <c r="O4" s="6"/>
      <c r="P4" s="7"/>
    </row>
    <row r="5" spans="2:16" x14ac:dyDescent="0.25">
      <c r="B5" s="5"/>
      <c r="C5" s="8" t="s">
        <v>2</v>
      </c>
      <c r="D5" s="9" t="s">
        <v>3</v>
      </c>
      <c r="E5" s="10"/>
      <c r="F5" s="11"/>
      <c r="G5" s="6"/>
      <c r="H5" s="6"/>
      <c r="I5" s="6"/>
      <c r="J5" s="6"/>
      <c r="K5" s="6"/>
      <c r="L5" s="6"/>
      <c r="M5" s="6"/>
      <c r="N5" s="6"/>
      <c r="O5" s="6"/>
      <c r="P5" s="7"/>
    </row>
    <row r="6" spans="2:16" x14ac:dyDescent="0.25">
      <c r="B6" s="5"/>
      <c r="C6" s="8" t="s">
        <v>4</v>
      </c>
      <c r="D6" s="209" t="s">
        <v>5</v>
      </c>
      <c r="E6" s="210"/>
      <c r="F6" s="211"/>
      <c r="G6" s="6"/>
      <c r="H6" s="6"/>
      <c r="I6" s="6"/>
      <c r="J6" s="6"/>
      <c r="K6" s="6"/>
      <c r="L6" s="6"/>
      <c r="M6" s="6"/>
      <c r="N6" s="6"/>
      <c r="O6" s="6"/>
      <c r="P6" s="7"/>
    </row>
    <row r="7" spans="2:16" x14ac:dyDescent="0.25">
      <c r="B7" s="5"/>
      <c r="C7" s="8" t="s">
        <v>6</v>
      </c>
      <c r="D7" s="12" t="s">
        <v>9</v>
      </c>
      <c r="E7" s="209" t="s">
        <v>10</v>
      </c>
      <c r="F7" s="210"/>
      <c r="G7" s="210"/>
      <c r="H7" s="210"/>
      <c r="I7" s="210"/>
      <c r="J7" s="210"/>
      <c r="K7" s="210"/>
      <c r="L7" s="211"/>
      <c r="M7" s="6"/>
      <c r="P7" s="7"/>
    </row>
    <row r="8" spans="2:16" x14ac:dyDescent="0.25">
      <c r="B8" s="5"/>
      <c r="C8" s="8" t="s">
        <v>11</v>
      </c>
      <c r="D8" s="12" t="s">
        <v>9</v>
      </c>
      <c r="E8" s="209" t="s">
        <v>13</v>
      </c>
      <c r="F8" s="210"/>
      <c r="G8" s="210"/>
      <c r="H8" s="210"/>
      <c r="I8" s="210"/>
      <c r="J8" s="210"/>
      <c r="K8" s="210"/>
      <c r="L8" s="211"/>
      <c r="M8" s="6"/>
      <c r="P8" s="7"/>
    </row>
    <row r="9" spans="2:16" x14ac:dyDescent="0.25">
      <c r="B9" s="5"/>
      <c r="C9" s="6"/>
      <c r="D9" s="6"/>
      <c r="E9" s="6"/>
      <c r="F9" s="6"/>
      <c r="G9" s="6"/>
      <c r="H9" s="6"/>
      <c r="I9" s="6"/>
      <c r="J9" s="6"/>
      <c r="K9" s="6"/>
      <c r="L9" s="6"/>
      <c r="M9" s="6"/>
      <c r="N9" s="6"/>
      <c r="O9" s="6"/>
      <c r="P9" s="7"/>
    </row>
    <row r="10" spans="2:16" x14ac:dyDescent="0.25">
      <c r="B10" s="5"/>
      <c r="C10" s="14" t="s">
        <v>14</v>
      </c>
      <c r="D10" s="219" t="s">
        <v>15</v>
      </c>
      <c r="E10" s="220"/>
      <c r="F10" s="220"/>
      <c r="G10" s="220"/>
      <c r="H10" s="220"/>
      <c r="I10" s="220"/>
      <c r="J10" s="220"/>
      <c r="K10" s="220"/>
      <c r="L10" s="220"/>
      <c r="M10" s="220"/>
      <c r="N10" s="220"/>
      <c r="O10" s="221"/>
      <c r="P10" s="7"/>
    </row>
    <row r="11" spans="2:16" x14ac:dyDescent="0.25">
      <c r="B11" s="5"/>
      <c r="C11" s="217" t="s">
        <v>16</v>
      </c>
      <c r="D11" s="218" t="s">
        <v>65</v>
      </c>
      <c r="E11" s="216"/>
      <c r="F11" s="216"/>
      <c r="G11" s="216"/>
      <c r="H11" s="216"/>
      <c r="I11" s="216"/>
      <c r="J11" s="216"/>
      <c r="K11" s="216"/>
      <c r="L11" s="216"/>
      <c r="M11" s="216"/>
      <c r="N11" s="216"/>
      <c r="O11" s="216"/>
      <c r="P11" s="7"/>
    </row>
    <row r="12" spans="2:16" x14ac:dyDescent="0.25">
      <c r="B12" s="5"/>
      <c r="C12" s="217"/>
      <c r="D12" s="216"/>
      <c r="E12" s="216"/>
      <c r="F12" s="216"/>
      <c r="G12" s="216"/>
      <c r="H12" s="216"/>
      <c r="I12" s="216"/>
      <c r="J12" s="216"/>
      <c r="K12" s="216"/>
      <c r="L12" s="216"/>
      <c r="M12" s="216"/>
      <c r="N12" s="216"/>
      <c r="O12" s="216"/>
      <c r="P12" s="7"/>
    </row>
    <row r="13" spans="2:16" x14ac:dyDescent="0.25">
      <c r="B13" s="5"/>
      <c r="C13" s="6"/>
      <c r="D13" s="6"/>
      <c r="E13" s="6"/>
      <c r="F13" s="6"/>
      <c r="G13" s="6"/>
      <c r="H13" s="6"/>
      <c r="I13" s="6"/>
      <c r="J13" s="6"/>
      <c r="K13" s="6"/>
      <c r="L13" s="6"/>
      <c r="M13" s="6"/>
      <c r="N13" s="6"/>
      <c r="O13" s="6"/>
      <c r="P13" s="7"/>
    </row>
    <row r="14" spans="2:16" x14ac:dyDescent="0.25">
      <c r="B14" s="5"/>
      <c r="C14" s="213" t="s">
        <v>18</v>
      </c>
      <c r="D14" s="216" t="s">
        <v>28</v>
      </c>
      <c r="E14" s="216"/>
      <c r="F14" s="216"/>
      <c r="G14" s="216"/>
      <c r="H14" s="216"/>
      <c r="I14" s="216"/>
      <c r="J14" s="216"/>
      <c r="K14" s="216"/>
      <c r="L14" s="216"/>
      <c r="M14" s="216"/>
      <c r="N14" s="216"/>
      <c r="O14" s="216"/>
      <c r="P14" s="7"/>
    </row>
    <row r="15" spans="2:16" x14ac:dyDescent="0.25">
      <c r="B15" s="5"/>
      <c r="C15" s="214"/>
      <c r="D15" s="216"/>
      <c r="E15" s="216"/>
      <c r="F15" s="216"/>
      <c r="G15" s="216"/>
      <c r="H15" s="216"/>
      <c r="I15" s="216"/>
      <c r="J15" s="216"/>
      <c r="K15" s="216"/>
      <c r="L15" s="216"/>
      <c r="M15" s="216"/>
      <c r="N15" s="216"/>
      <c r="O15" s="216"/>
      <c r="P15" s="7"/>
    </row>
    <row r="16" spans="2:16" x14ac:dyDescent="0.25">
      <c r="B16" s="5"/>
      <c r="C16" s="213" t="s">
        <v>20</v>
      </c>
      <c r="D16" s="215" t="s">
        <v>21</v>
      </c>
      <c r="E16" s="215"/>
      <c r="F16" s="215"/>
      <c r="G16" s="215"/>
      <c r="H16" s="215"/>
      <c r="I16" s="215"/>
      <c r="J16" s="215"/>
      <c r="K16" s="215"/>
      <c r="L16" s="215"/>
      <c r="M16" s="215"/>
      <c r="N16" s="215"/>
      <c r="O16" s="215"/>
      <c r="P16" s="7"/>
    </row>
    <row r="17" spans="2:16" x14ac:dyDescent="0.25">
      <c r="B17" s="5"/>
      <c r="C17" s="214"/>
      <c r="D17" s="215"/>
      <c r="E17" s="215"/>
      <c r="F17" s="215"/>
      <c r="G17" s="215"/>
      <c r="H17" s="215"/>
      <c r="I17" s="215"/>
      <c r="J17" s="215"/>
      <c r="K17" s="215"/>
      <c r="L17" s="215"/>
      <c r="M17" s="215"/>
      <c r="N17" s="215"/>
      <c r="O17" s="215"/>
      <c r="P17" s="7"/>
    </row>
    <row r="18" spans="2:16" x14ac:dyDescent="0.25">
      <c r="B18" s="5"/>
      <c r="C18" s="6"/>
      <c r="D18" s="6"/>
      <c r="E18" s="6"/>
      <c r="F18" s="6"/>
      <c r="G18" s="6"/>
      <c r="H18" s="6"/>
      <c r="I18" s="6"/>
      <c r="J18" s="6"/>
      <c r="K18" s="6"/>
      <c r="L18" s="6"/>
      <c r="M18" s="6"/>
      <c r="N18" s="6"/>
      <c r="O18" s="6"/>
      <c r="P18" s="7"/>
    </row>
    <row r="19" spans="2:16" x14ac:dyDescent="0.25">
      <c r="B19" s="5"/>
      <c r="C19" s="12" t="s">
        <v>22</v>
      </c>
      <c r="D19" s="15">
        <v>2009</v>
      </c>
      <c r="E19" s="12">
        <v>2010</v>
      </c>
      <c r="F19" s="15">
        <v>2011</v>
      </c>
      <c r="G19" s="12">
        <v>2012</v>
      </c>
      <c r="H19" s="12">
        <v>2013</v>
      </c>
      <c r="P19" s="7"/>
    </row>
    <row r="20" spans="2:16" ht="15" customHeight="1" x14ac:dyDescent="0.25">
      <c r="B20" s="5"/>
      <c r="C20" s="16" t="s">
        <v>66</v>
      </c>
      <c r="D20" s="20">
        <f>SUM(D21:D22)</f>
        <v>392.35</v>
      </c>
      <c r="E20" s="20">
        <f>SUM(E21:E22)</f>
        <v>436.97</v>
      </c>
      <c r="F20" s="20">
        <f>SUM(F21:F22)</f>
        <v>404.03999999999996</v>
      </c>
      <c r="G20" s="20">
        <f>SUM(G21:G22)</f>
        <v>460.49</v>
      </c>
      <c r="H20" s="20">
        <f>SUM(H21:H22)</f>
        <v>375.27792900000014</v>
      </c>
      <c r="P20" s="7"/>
    </row>
    <row r="21" spans="2:16" ht="15" customHeight="1" x14ac:dyDescent="0.25">
      <c r="B21" s="5"/>
      <c r="C21" s="16" t="s">
        <v>30</v>
      </c>
      <c r="D21" s="17">
        <v>234.93</v>
      </c>
      <c r="E21" s="17">
        <v>267.62</v>
      </c>
      <c r="F21" s="17">
        <v>252.31</v>
      </c>
      <c r="G21" s="17">
        <v>284.22000000000003</v>
      </c>
      <c r="H21" s="17">
        <v>225.32090600000004</v>
      </c>
      <c r="P21" s="7"/>
    </row>
    <row r="22" spans="2:16" ht="15" customHeight="1" x14ac:dyDescent="0.25">
      <c r="B22" s="5"/>
      <c r="C22" s="16" t="s">
        <v>31</v>
      </c>
      <c r="D22" s="17">
        <v>157.41999999999999</v>
      </c>
      <c r="E22" s="17">
        <v>169.35</v>
      </c>
      <c r="F22" s="17">
        <v>151.72999999999999</v>
      </c>
      <c r="G22" s="17">
        <v>176.27</v>
      </c>
      <c r="H22" s="17">
        <v>149.95702300000011</v>
      </c>
      <c r="P22" s="7"/>
    </row>
    <row r="23" spans="2:16" x14ac:dyDescent="0.25">
      <c r="B23" s="5"/>
      <c r="C23" s="16" t="s">
        <v>67</v>
      </c>
      <c r="D23" s="20">
        <f>SUM(D24:D25)</f>
        <v>1196.56</v>
      </c>
      <c r="E23" s="20">
        <f>SUM(E24:E25)</f>
        <v>1249.42</v>
      </c>
      <c r="F23" s="20">
        <f>SUM(F24:F25)</f>
        <v>1428.15</v>
      </c>
      <c r="G23" s="20">
        <f>SUM(G24:G25)</f>
        <v>1616.9</v>
      </c>
      <c r="H23" s="20">
        <f>SUM(H24:H25)</f>
        <v>1682.4338459999999</v>
      </c>
      <c r="P23" s="7"/>
    </row>
    <row r="24" spans="2:16" x14ac:dyDescent="0.25">
      <c r="B24" s="5"/>
      <c r="C24" s="16" t="s">
        <v>30</v>
      </c>
      <c r="D24" s="17">
        <v>684.19</v>
      </c>
      <c r="E24" s="17">
        <v>731.02</v>
      </c>
      <c r="F24" s="17">
        <v>817.98</v>
      </c>
      <c r="G24" s="17">
        <v>943.93</v>
      </c>
      <c r="H24" s="17">
        <v>976.6675929999999</v>
      </c>
      <c r="P24" s="7"/>
    </row>
    <row r="25" spans="2:16" x14ac:dyDescent="0.25">
      <c r="B25" s="5"/>
      <c r="C25" s="16" t="s">
        <v>31</v>
      </c>
      <c r="D25" s="17">
        <v>512.37</v>
      </c>
      <c r="E25" s="17">
        <v>518.4</v>
      </c>
      <c r="F25" s="17">
        <v>610.16999999999996</v>
      </c>
      <c r="G25" s="17">
        <v>672.97</v>
      </c>
      <c r="H25" s="17">
        <v>705.76625300000001</v>
      </c>
      <c r="P25" s="7"/>
    </row>
    <row r="26" spans="2:16" x14ac:dyDescent="0.25">
      <c r="B26" s="5"/>
      <c r="C26" s="16" t="s">
        <v>68</v>
      </c>
      <c r="D26" s="20">
        <f>SUM(D27:D28)</f>
        <v>1569.5900000000001</v>
      </c>
      <c r="E26" s="20">
        <f>SUM(E27:E28)</f>
        <v>1649.33</v>
      </c>
      <c r="F26" s="20">
        <f>SUM(F27:F28)</f>
        <v>1267.6300000000001</v>
      </c>
      <c r="G26" s="20">
        <f>SUM(G27:G28)</f>
        <v>1125.29</v>
      </c>
      <c r="H26" s="20">
        <f>SUM(H27:H28)</f>
        <v>1210.1781250000006</v>
      </c>
      <c r="P26" s="7"/>
    </row>
    <row r="27" spans="2:16" x14ac:dyDescent="0.25">
      <c r="B27" s="5"/>
      <c r="C27" s="16" t="s">
        <v>30</v>
      </c>
      <c r="D27" s="17">
        <v>902.77</v>
      </c>
      <c r="E27" s="17">
        <v>942.24</v>
      </c>
      <c r="F27" s="17">
        <v>744.91</v>
      </c>
      <c r="G27" s="17">
        <v>660.99</v>
      </c>
      <c r="H27" s="17">
        <v>741.19567100000052</v>
      </c>
      <c r="P27" s="7"/>
    </row>
    <row r="28" spans="2:16" x14ac:dyDescent="0.25">
      <c r="B28" s="5"/>
      <c r="C28" s="16" t="s">
        <v>31</v>
      </c>
      <c r="D28" s="17">
        <v>666.82</v>
      </c>
      <c r="E28" s="17">
        <v>707.09</v>
      </c>
      <c r="F28" s="17">
        <v>522.72</v>
      </c>
      <c r="G28" s="17">
        <v>464.3</v>
      </c>
      <c r="H28" s="17">
        <v>468.98245400000008</v>
      </c>
      <c r="P28" s="7"/>
    </row>
    <row r="29" spans="2:16" x14ac:dyDescent="0.25">
      <c r="B29" s="5"/>
      <c r="C29" s="19" t="s">
        <v>25</v>
      </c>
      <c r="D29" s="20">
        <f>D20+D23+D26</f>
        <v>3158.5</v>
      </c>
      <c r="E29" s="20">
        <f>E20+E23+E26</f>
        <v>3335.7200000000003</v>
      </c>
      <c r="F29" s="20">
        <f>F20+F23+F26</f>
        <v>3099.82</v>
      </c>
      <c r="G29" s="20">
        <f>G20+G23+G26</f>
        <v>3202.6800000000003</v>
      </c>
      <c r="H29" s="20">
        <f>H20+H23+H26</f>
        <v>3267.889900000001</v>
      </c>
      <c r="P29" s="7"/>
    </row>
    <row r="30" spans="2:16" ht="15.75" thickBot="1" x14ac:dyDescent="0.3">
      <c r="B30" s="24"/>
      <c r="C30" s="25"/>
      <c r="D30" s="25"/>
      <c r="E30" s="25"/>
      <c r="F30" s="25"/>
      <c r="G30" s="26"/>
      <c r="H30" s="25"/>
      <c r="I30" s="25"/>
      <c r="J30" s="25"/>
      <c r="K30" s="25"/>
      <c r="L30" s="25"/>
      <c r="M30" s="25"/>
      <c r="N30" s="25"/>
      <c r="O30" s="25"/>
      <c r="P30" s="27"/>
    </row>
    <row r="31" spans="2:16" x14ac:dyDescent="0.25">
      <c r="B31" s="6"/>
      <c r="C31" s="6"/>
      <c r="D31" s="6"/>
      <c r="E31" s="6"/>
      <c r="F31" s="6"/>
      <c r="G31" s="23"/>
      <c r="H31" s="6"/>
      <c r="I31" s="6"/>
      <c r="J31" s="6"/>
      <c r="K31" s="6"/>
      <c r="L31" s="6"/>
      <c r="M31" s="6"/>
      <c r="N31" s="6"/>
      <c r="O31" s="6"/>
      <c r="P31" s="6"/>
    </row>
    <row r="32" spans="2:16" x14ac:dyDescent="0.25">
      <c r="B32" s="6"/>
      <c r="C32" s="6"/>
      <c r="D32" s="6"/>
      <c r="E32" s="6"/>
      <c r="F32" s="6"/>
      <c r="G32" s="23"/>
      <c r="H32" s="6"/>
      <c r="I32" s="6"/>
      <c r="J32" s="6"/>
      <c r="K32" s="6"/>
      <c r="L32" s="6"/>
      <c r="M32" s="6"/>
      <c r="N32" s="6"/>
      <c r="O32" s="6"/>
      <c r="P32" s="6"/>
    </row>
    <row r="33" spans="2:16" x14ac:dyDescent="0.25">
      <c r="B33" s="6"/>
      <c r="C33" s="6"/>
      <c r="D33" s="6"/>
      <c r="E33" s="6"/>
      <c r="F33" s="6"/>
      <c r="G33" s="23"/>
      <c r="H33" s="6"/>
      <c r="I33" s="6"/>
      <c r="J33" s="6"/>
      <c r="K33" s="6"/>
      <c r="L33" s="6"/>
      <c r="M33" s="6"/>
      <c r="N33" s="6"/>
      <c r="O33" s="6"/>
      <c r="P33" s="6"/>
    </row>
    <row r="34" spans="2:16" x14ac:dyDescent="0.25">
      <c r="B34" s="6"/>
      <c r="C34" s="6"/>
      <c r="D34" s="6"/>
      <c r="E34" s="6"/>
      <c r="F34" s="6"/>
      <c r="G34" s="6"/>
      <c r="H34" s="6"/>
      <c r="I34" s="6"/>
      <c r="J34" s="6"/>
      <c r="K34" s="6"/>
      <c r="L34" s="6"/>
      <c r="M34" s="6"/>
      <c r="N34" s="6"/>
      <c r="O34" s="6"/>
      <c r="P34" s="6"/>
    </row>
    <row r="35" spans="2:16" x14ac:dyDescent="0.25">
      <c r="B35" s="6"/>
      <c r="C35" s="6"/>
      <c r="D35" s="6"/>
      <c r="E35" s="6"/>
      <c r="F35" s="6"/>
      <c r="G35" s="6"/>
      <c r="H35" s="6"/>
      <c r="I35" s="6"/>
      <c r="J35" s="6"/>
      <c r="K35" s="6"/>
      <c r="L35" s="6"/>
      <c r="M35" s="6"/>
      <c r="N35" s="6"/>
      <c r="O35" s="6"/>
      <c r="P35" s="6"/>
    </row>
    <row r="36" spans="2:16" x14ac:dyDescent="0.25">
      <c r="B36" s="6"/>
      <c r="C36" s="6"/>
      <c r="D36" s="6"/>
      <c r="E36" s="6"/>
      <c r="F36" s="6"/>
      <c r="G36" s="6"/>
      <c r="H36" s="6"/>
      <c r="I36" s="6"/>
      <c r="J36" s="6"/>
      <c r="K36" s="6"/>
      <c r="L36" s="6"/>
      <c r="M36" s="6"/>
      <c r="N36" s="6"/>
      <c r="O36" s="6"/>
      <c r="P36" s="6"/>
    </row>
    <row r="37" spans="2:16" x14ac:dyDescent="0.25">
      <c r="B37" s="6"/>
      <c r="C37" s="6"/>
      <c r="D37" s="6"/>
      <c r="E37" s="6"/>
      <c r="F37" s="6"/>
      <c r="G37" s="6"/>
      <c r="H37" s="6"/>
      <c r="I37" s="6"/>
      <c r="J37" s="6"/>
      <c r="K37" s="6"/>
      <c r="L37" s="6"/>
      <c r="M37" s="6"/>
      <c r="N37" s="6"/>
      <c r="O37" s="6"/>
      <c r="P37" s="6"/>
    </row>
    <row r="38" spans="2:16" x14ac:dyDescent="0.25">
      <c r="B38" s="6"/>
      <c r="C38" s="6"/>
      <c r="D38" s="6"/>
      <c r="E38" s="6"/>
      <c r="F38" s="6"/>
      <c r="G38" s="6"/>
      <c r="H38" s="6"/>
      <c r="I38" s="6"/>
      <c r="J38" s="6"/>
      <c r="K38" s="6"/>
      <c r="L38" s="6"/>
      <c r="M38" s="6"/>
      <c r="N38" s="6"/>
      <c r="O38" s="6"/>
      <c r="P38" s="6"/>
    </row>
    <row r="39" spans="2:16" x14ac:dyDescent="0.25">
      <c r="B39" s="6"/>
      <c r="C39" s="6"/>
      <c r="D39" s="6"/>
      <c r="E39" s="6"/>
      <c r="F39" s="6"/>
      <c r="G39" s="6"/>
      <c r="H39" s="6"/>
      <c r="I39" s="6"/>
      <c r="J39" s="6"/>
      <c r="K39" s="6"/>
      <c r="L39" s="6"/>
      <c r="M39" s="6"/>
      <c r="N39" s="6"/>
      <c r="O39" s="6"/>
      <c r="P39" s="6"/>
    </row>
  </sheetData>
  <mergeCells count="11">
    <mergeCell ref="D4:F4"/>
    <mergeCell ref="D6:F6"/>
    <mergeCell ref="E7:L7"/>
    <mergeCell ref="E8:L8"/>
    <mergeCell ref="C16:C17"/>
    <mergeCell ref="D16:O17"/>
    <mergeCell ref="D10:O10"/>
    <mergeCell ref="C11:C12"/>
    <mergeCell ref="D11:O12"/>
    <mergeCell ref="C14:C15"/>
    <mergeCell ref="D14:O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turnover &amp; new hire-gender</vt:lpstr>
      <vt:lpstr>turnover &amp; new hire-age</vt:lpstr>
      <vt:lpstr>turnover &amp; new hire-campus</vt:lpstr>
      <vt:lpstr>staff by gender</vt:lpstr>
      <vt:lpstr>staff by campus and gender</vt:lpstr>
      <vt:lpstr>staff by contract and gender</vt:lpstr>
      <vt:lpstr>staff by contract and cat</vt:lpstr>
      <vt:lpstr>staff by cat and gender</vt:lpstr>
      <vt:lpstr>staff by age and gender</vt:lpstr>
      <vt:lpstr>return to work</vt:lpstr>
      <vt:lpstr>agreement coverage</vt:lpstr>
      <vt:lpstr>women leadership</vt:lpstr>
      <vt:lpstr>governance diversity</vt:lpstr>
      <vt:lpstr>Indig staff</vt:lpstr>
      <vt:lpstr>development</vt:lpstr>
      <vt:lpstr>performance mgmt</vt:lpstr>
      <vt:lpstr>staff engagement</vt:lpstr>
      <vt:lpstr>gender wage ratio</vt:lpstr>
      <vt:lpstr>min wage</vt:lpstr>
      <vt:lpstr>'agreement coverage'!_Toc290474560</vt:lpstr>
      <vt:lpstr>development!_Toc290474560</vt:lpstr>
      <vt:lpstr>'gender wage ratio'!_Toc290474560</vt:lpstr>
      <vt:lpstr>'governance diversity'!_Toc290474560</vt:lpstr>
      <vt:lpstr>'Indig staff'!_Toc290474560</vt:lpstr>
      <vt:lpstr>'min wage'!_Toc290474560</vt:lpstr>
      <vt:lpstr>'performance mgmt'!_Toc290474560</vt:lpstr>
      <vt:lpstr>'return to work'!_Toc290474560</vt:lpstr>
      <vt:lpstr>'staff by age and gender'!_Toc290474560</vt:lpstr>
      <vt:lpstr>'staff by campus and gender'!_Toc290474560</vt:lpstr>
      <vt:lpstr>'staff by cat and gender'!_Toc290474560</vt:lpstr>
      <vt:lpstr>'staff by contract and cat'!_Toc290474560</vt:lpstr>
      <vt:lpstr>'staff by contract and gender'!_Toc290474560</vt:lpstr>
      <vt:lpstr>'staff by gender'!_Toc290474560</vt:lpstr>
      <vt:lpstr>'staff engagement'!_Toc290474560</vt:lpstr>
      <vt:lpstr>'turnover &amp; new hire-age'!_Toc290474560</vt:lpstr>
      <vt:lpstr>'turnover &amp; new hire-campus'!_Toc290474560</vt:lpstr>
      <vt:lpstr>'turnover &amp; new hire-gender'!_Toc290474560</vt:lpstr>
      <vt:lpstr>'women leadership'!_Toc290474560</vt:lpstr>
    </vt:vector>
  </TitlesOfParts>
  <Company>La Trobe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McCormick</dc:creator>
  <cp:lastModifiedBy>Patrick McCormick</cp:lastModifiedBy>
  <dcterms:created xsi:type="dcterms:W3CDTF">2014-03-31T01:49:50Z</dcterms:created>
  <dcterms:modified xsi:type="dcterms:W3CDTF">2014-04-08T00:41:01Z</dcterms:modified>
</cp:coreProperties>
</file>